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480" yWindow="105" windowWidth="19320" windowHeight="13935"/>
  </bookViews>
  <sheets>
    <sheet name="Отчет" sheetId="2" r:id="rId1"/>
    <sheet name="Выгрузка" sheetId="3" r:id="rId2"/>
    <sheet name="Выгрузка в ФНС" sheetId="5" r:id="rId3"/>
  </sheets>
  <definedNames>
    <definedName name="AcrhVerFile">Выгрузка!$H$24</definedName>
    <definedName name="arch_date">Выгрузка!$K$16</definedName>
    <definedName name="arch_fileName">Выгрузка!$F$26</definedName>
    <definedName name="BACC">Отчет!$V$138</definedName>
    <definedName name="BDAY">Отчет!$B$148</definedName>
    <definedName name="BDIR">Отчет!$V$135</definedName>
    <definedName name="BMONTH">Отчет!$E$148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Отчет!$R$148</definedName>
    <definedName name="CDATE">Отчет!$CU$4</definedName>
    <definedName name="CGLAVA">Отчет!$CU$9</definedName>
    <definedName name="check_arch">Выгрузка!$K$17</definedName>
    <definedName name="CINN">Отчет!$CU$6</definedName>
    <definedName name="COKPO1">Отчет!$CU$5</definedName>
    <definedName name="COKPO2">Отчет!$CU$8</definedName>
    <definedName name="COKTMO">Отчет!$CU$7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FolderPath">Выгрузка!$F$19</definedName>
    <definedName name="HAGENT1">Отчет!$V$6</definedName>
    <definedName name="HAGENT2">Отчет!$V$8</definedName>
    <definedName name="HDAY">Отчет!$AI$4</definedName>
    <definedName name="HMONTH">Отчет!$AL$4</definedName>
    <definedName name="HYEAR">Отчет!$BB$4</definedName>
    <definedName name="IDEN_FIN_TO">'Выгрузка в ФНС'!$D$7</definedName>
    <definedName name="IDEN_TO">'Выгрузка в ФНС'!$D$6</definedName>
    <definedName name="L1_ANLCODE">Отчет!#REF!</definedName>
    <definedName name="L1_NAME">Отчет!#REF!</definedName>
    <definedName name="L1_STRCODE">Отчет!#REF!</definedName>
    <definedName name="L1_SUM4">Отчет!#REF!</definedName>
    <definedName name="L1_SUM5">Отчет!#REF!</definedName>
    <definedName name="L1_SUM6">Отчет!#REF!</definedName>
    <definedName name="L1_SUM7">Отчет!#REF!</definedName>
    <definedName name="L1_TYPE">Отчет!#REF!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_SUM4">Отчет!$BA$150</definedName>
    <definedName name="_SUM5">Отчет!$BO$150</definedName>
    <definedName name="_SUM6">Отчет!$CC$150</definedName>
    <definedName name="_SUM7">Отчет!$CQ$150</definedName>
    <definedName name="TAB_END">Отчет!#REF!</definedName>
    <definedName name="TAB_END.1">Отчет!$35:$35</definedName>
    <definedName name="TAB_END.2">Отчет!$64:$64</definedName>
    <definedName name="TAB_END.3">Отчет!$93:$93</definedName>
    <definedName name="TAB_END.4">Отчет!$117:$117</definedName>
    <definedName name="TAB_END.5">Отчет!$131:$131</definedName>
    <definedName name="TextVerFile">Выгрузка!$H$22</definedName>
    <definedName name="TH_PAGE">Отчет!#REF!</definedName>
    <definedName name="THEAD">Отчет!#REF!</definedName>
    <definedName name="THEAD.1">Отчет!$13:$15</definedName>
    <definedName name="THEAD.2">Отчет!$36:$38</definedName>
    <definedName name="THEAD.3">Отчет!$65:$67</definedName>
    <definedName name="THEAD.4">Отчет!$94:$96</definedName>
    <definedName name="THEAD.5">Отчет!$118:$120</definedName>
    <definedName name="TLINE1">Отчет!#REF!</definedName>
    <definedName name="TLINE1.1">Отчет!$16:$16</definedName>
    <definedName name="TLINE1.10">Отчет!$25:$25</definedName>
    <definedName name="TLINE1.11">Отчет!$26:$26</definedName>
    <definedName name="TLINE1.12">Отчет!$27:$27</definedName>
    <definedName name="TLINE1.13">Отчет!$28:$28</definedName>
    <definedName name="TLINE1.14">Отчет!$29:$29</definedName>
    <definedName name="TLINE1.15">Отчет!$30:$30</definedName>
    <definedName name="TLINE1.16">Отчет!$31:$31</definedName>
    <definedName name="TLINE1.17">Отчет!$32:$32</definedName>
    <definedName name="TLINE1.18">Отчет!$33:$33</definedName>
    <definedName name="TLINE1.19">Отчет!$34:$34</definedName>
    <definedName name="TLINE1.2">Отчет!$17:$17</definedName>
    <definedName name="TLINE1.20">Отчет!$39:$39</definedName>
    <definedName name="TLINE1.21">Отчет!$40:$40</definedName>
    <definedName name="TLINE1.22">Отчет!$41:$41</definedName>
    <definedName name="TLINE1.23">Отчет!$42:$42</definedName>
    <definedName name="TLINE1.24">Отчет!$43:$43</definedName>
    <definedName name="TLINE1.25">Отчет!$44:$44</definedName>
    <definedName name="TLINE1.26">Отчет!$45:$45</definedName>
    <definedName name="TLINE1.27">Отчет!$46:$46</definedName>
    <definedName name="TLINE1.28">Отчет!$47:$47</definedName>
    <definedName name="TLINE1.29">Отчет!$48:$48</definedName>
    <definedName name="TLINE1.3">Отчет!$18:$18</definedName>
    <definedName name="TLINE1.30">Отчет!$49:$49</definedName>
    <definedName name="TLINE1.31">Отчет!$50:$50</definedName>
    <definedName name="TLINE1.32">Отчет!$51:$51</definedName>
    <definedName name="TLINE1.33">Отчет!$52:$52</definedName>
    <definedName name="TLINE1.34">Отчет!$53:$53</definedName>
    <definedName name="TLINE1.35">Отчет!$54:$54</definedName>
    <definedName name="TLINE1.36">Отчет!$55:$55</definedName>
    <definedName name="TLINE1.37">Отчет!$56:$56</definedName>
    <definedName name="TLINE1.38">Отчет!$57:$57</definedName>
    <definedName name="TLINE1.39">Отчет!$58:$58</definedName>
    <definedName name="TLINE1.4">Отчет!$19:$19</definedName>
    <definedName name="TLINE1.40">Отчет!$59:$59</definedName>
    <definedName name="TLINE1.41">Отчет!$60:$60</definedName>
    <definedName name="TLINE1.42">Отчет!$61:$61</definedName>
    <definedName name="TLINE1.43">Отчет!$62:$62</definedName>
    <definedName name="TLINE1.44">Отчет!$63:$63</definedName>
    <definedName name="TLINE1.45">Отчет!$68:$68</definedName>
    <definedName name="TLINE1.46">Отчет!$69:$69</definedName>
    <definedName name="TLINE1.47">Отчет!$70:$70</definedName>
    <definedName name="TLINE1.48">Отчет!$71:$71</definedName>
    <definedName name="TLINE1.49">Отчет!$72:$72</definedName>
    <definedName name="TLINE1.5">Отчет!$20:$20</definedName>
    <definedName name="TLINE1.50">Отчет!$73:$73</definedName>
    <definedName name="TLINE1.51">Отчет!$74:$74</definedName>
    <definedName name="TLINE1.52">Отчет!$75:$75</definedName>
    <definedName name="TLINE1.53">Отчет!$76:$76</definedName>
    <definedName name="TLINE1.54">Отчет!$77:$77</definedName>
    <definedName name="TLINE1.55">Отчет!$78:$78</definedName>
    <definedName name="TLINE1.56">Отчет!$79:$79</definedName>
    <definedName name="TLINE1.57">Отчет!$80:$80</definedName>
    <definedName name="TLINE1.58">Отчет!$81:$81</definedName>
    <definedName name="TLINE1.59">Отчет!$82:$82</definedName>
    <definedName name="TLINE1.6">Отчет!$21:$21</definedName>
    <definedName name="TLINE1.60">Отчет!$83:$83</definedName>
    <definedName name="TLINE1.61">Отчет!$84:$84</definedName>
    <definedName name="TLINE1.62">Отчет!$85:$85</definedName>
    <definedName name="TLINE1.63">Отчет!$86:$86</definedName>
    <definedName name="TLINE1.64">Отчет!$87:$87</definedName>
    <definedName name="TLINE1.65">Отчет!$88:$88</definedName>
    <definedName name="TLINE1.66">Отчет!$89:$89</definedName>
    <definedName name="TLINE1.67">Отчет!$90:$90</definedName>
    <definedName name="TLINE1.68">Отчет!$91:$91</definedName>
    <definedName name="TLINE1.69">Отчет!$92:$92</definedName>
    <definedName name="TLINE1.7">Отчет!$22:$22</definedName>
    <definedName name="TLINE1.70">Отчет!$97:$97</definedName>
    <definedName name="TLINE1.71">Отчет!$98:$98</definedName>
    <definedName name="TLINE1.72">Отчет!$99:$99</definedName>
    <definedName name="TLINE1.73">Отчет!$100:$100</definedName>
    <definedName name="TLINE1.74">Отчет!$101:$101</definedName>
    <definedName name="TLINE1.75">Отчет!$102:$102</definedName>
    <definedName name="TLINE1.76">Отчет!$103:$103</definedName>
    <definedName name="TLINE1.77">Отчет!$104:$104</definedName>
    <definedName name="TLINE1.78">Отчет!$105:$105</definedName>
    <definedName name="TLINE1.79">Отчет!$106:$106</definedName>
    <definedName name="TLINE1.8">Отчет!$23:$23</definedName>
    <definedName name="TLINE1.80">Отчет!$107:$107</definedName>
    <definedName name="TLINE1.81">Отчет!$108:$108</definedName>
    <definedName name="TLINE1.82">Отчет!$109:$109</definedName>
    <definedName name="TLINE1.83">Отчет!$110:$110</definedName>
    <definedName name="TLINE1.84">Отчет!$111:$111</definedName>
    <definedName name="TLINE1.85">Отчет!$112:$112</definedName>
    <definedName name="TLINE1.86">Отчет!$113:$113</definedName>
    <definedName name="TLINE1.87">Отчет!$114:$114</definedName>
    <definedName name="TLINE1.88">Отчет!$115:$115</definedName>
    <definedName name="TLINE1.89">Отчет!$116:$116</definedName>
    <definedName name="TLINE1.9">Отчет!$24:$24</definedName>
    <definedName name="TLINE1.90">Отчет!$121:$121</definedName>
    <definedName name="TLINE1.91">Отчет!$122:$122</definedName>
    <definedName name="TLINE1.92">Отчет!$123:$123</definedName>
    <definedName name="TLINE1.93">Отчет!$124:$124</definedName>
    <definedName name="TLINE1.94">Отчет!$125:$125</definedName>
    <definedName name="TLINE1.95">Отчет!$126:$126</definedName>
    <definedName name="TLINE1.96">Отчет!$127:$127</definedName>
    <definedName name="TLINE1.97">Отчет!$128:$128</definedName>
    <definedName name="TLINE1.98">Отчет!$129:$129</definedName>
    <definedName name="TLINE1.99">Отчет!$130:$130</definedName>
    <definedName name="txt_fileName">Выгрузка!$F$28</definedName>
    <definedName name="txtPeriod">Выгрузка!$K$5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Отчет!$CQ$133</definedName>
    <definedName name="КПП">'Выгрузка в ФНС'!$D$9</definedName>
    <definedName name="МФБухгалтер">Выгрузка!$H$11</definedName>
    <definedName name="МФВРО">Выгрузка!$H$8</definedName>
    <definedName name="МФВРО1">Выгрузка!$B$8</definedName>
    <definedName name="МФГлавБух">Выгрузка!$H$10</definedName>
    <definedName name="МФДатаПо">Выгрузка!$H$5</definedName>
    <definedName name="МФДолжность">Выгрузка!$H$15</definedName>
    <definedName name="МФДолжностьУполЛиц">Выгрузка!$H$13</definedName>
    <definedName name="МФИсполнитель">Выгрузка!$H$14</definedName>
    <definedName name="МФИСТ">Выгрузка!$H$6</definedName>
    <definedName name="МФПРД">Выгрузка!$H$4</definedName>
    <definedName name="МФРОД">Выгрузка!$H$7</definedName>
    <definedName name="МФРОД1">Выгрузка!$B$7</definedName>
    <definedName name="МФРуководитель">Выгрузка!$H$9</definedName>
    <definedName name="МФРуководительУполЛиц">Выгрузка!$H$12</definedName>
    <definedName name="МФТелефон">Выгрузка!$H$16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Отчет!$A$1:$DE$148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Д">Выгрузка!$K$10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calcId="124519" fullCalcOnLoad="1"/>
</workbook>
</file>

<file path=xl/calcChain.xml><?xml version="1.0" encoding="utf-8"?>
<calcChain xmlns="http://schemas.openxmlformats.org/spreadsheetml/2006/main">
  <c r="CC128" i="2"/>
  <c r="BO128"/>
  <c r="BA128"/>
  <c r="CQ130"/>
  <c r="CQ128" s="1"/>
  <c r="CQ129"/>
  <c r="CC125"/>
  <c r="BO125"/>
  <c r="BA125"/>
  <c r="CQ127"/>
  <c r="CQ126"/>
  <c r="CQ125" s="1"/>
  <c r="CC122"/>
  <c r="CC121" s="1"/>
  <c r="BO122"/>
  <c r="BO121" s="1"/>
  <c r="BA122"/>
  <c r="BA121" s="1"/>
  <c r="CQ124"/>
  <c r="CQ122" s="1"/>
  <c r="CQ121" s="1"/>
  <c r="CQ123"/>
  <c r="CC114"/>
  <c r="BO114"/>
  <c r="BA114"/>
  <c r="CQ116"/>
  <c r="CQ115"/>
  <c r="CQ114" s="1"/>
  <c r="CQ111"/>
  <c r="CC111"/>
  <c r="BO111"/>
  <c r="BA111"/>
  <c r="CQ113"/>
  <c r="CQ112"/>
  <c r="CC108"/>
  <c r="BO108"/>
  <c r="BA108"/>
  <c r="CQ110"/>
  <c r="CQ109"/>
  <c r="CQ108" s="1"/>
  <c r="CC105"/>
  <c r="BO105"/>
  <c r="BA105"/>
  <c r="CQ107"/>
  <c r="CQ105" s="1"/>
  <c r="CQ106"/>
  <c r="CC102"/>
  <c r="CC98" s="1"/>
  <c r="BO102"/>
  <c r="BO98" s="1"/>
  <c r="BO97" s="1"/>
  <c r="BA102"/>
  <c r="CQ104"/>
  <c r="CQ103"/>
  <c r="CQ102" s="1"/>
  <c r="CC99"/>
  <c r="BO99"/>
  <c r="BA99"/>
  <c r="BA98" s="1"/>
  <c r="BA97" s="1"/>
  <c r="CQ101"/>
  <c r="CQ99" s="1"/>
  <c r="CQ100"/>
  <c r="CC90"/>
  <c r="BO90"/>
  <c r="BA90"/>
  <c r="CQ92"/>
  <c r="CQ91"/>
  <c r="CQ90" s="1"/>
  <c r="CC87"/>
  <c r="BO87"/>
  <c r="BA87"/>
  <c r="CQ89"/>
  <c r="CQ87" s="1"/>
  <c r="CQ88"/>
  <c r="CC84"/>
  <c r="BO84"/>
  <c r="BA84"/>
  <c r="CQ86"/>
  <c r="CQ85"/>
  <c r="CQ84" s="1"/>
  <c r="CC81"/>
  <c r="BO81"/>
  <c r="BA81"/>
  <c r="CQ83"/>
  <c r="CQ81" s="1"/>
  <c r="CQ82"/>
  <c r="CC78"/>
  <c r="CC77" s="1"/>
  <c r="BO78"/>
  <c r="BO77" s="1"/>
  <c r="BA78"/>
  <c r="BA77" s="1"/>
  <c r="CQ80"/>
  <c r="CQ79"/>
  <c r="CQ78" s="1"/>
  <c r="CQ77" s="1"/>
  <c r="CQ76"/>
  <c r="CQ75"/>
  <c r="CQ72"/>
  <c r="CC68"/>
  <c r="BO68"/>
  <c r="BA68"/>
  <c r="CQ71"/>
  <c r="CQ70"/>
  <c r="CQ68" s="1"/>
  <c r="CQ69"/>
  <c r="CQ63"/>
  <c r="CC60"/>
  <c r="BO60"/>
  <c r="BA60"/>
  <c r="CQ62"/>
  <c r="CQ61"/>
  <c r="CQ60" s="1"/>
  <c r="CC57"/>
  <c r="BO57"/>
  <c r="BA57"/>
  <c r="CQ59"/>
  <c r="CQ58"/>
  <c r="CQ57" s="1"/>
  <c r="CC54"/>
  <c r="BO54"/>
  <c r="BA54"/>
  <c r="CQ56"/>
  <c r="CQ55"/>
  <c r="CQ54" s="1"/>
  <c r="CC51"/>
  <c r="BO51"/>
  <c r="BA51"/>
  <c r="CQ53"/>
  <c r="CQ52"/>
  <c r="CQ51" s="1"/>
  <c r="CC44"/>
  <c r="CC39" s="1"/>
  <c r="BO44"/>
  <c r="BA44"/>
  <c r="CQ50"/>
  <c r="CQ49"/>
  <c r="CQ48"/>
  <c r="CQ47"/>
  <c r="CQ46"/>
  <c r="CQ45"/>
  <c r="CQ44" s="1"/>
  <c r="CC40"/>
  <c r="BO40"/>
  <c r="BO39" s="1"/>
  <c r="BA40"/>
  <c r="BA39" s="1"/>
  <c r="CQ43"/>
  <c r="CQ42"/>
  <c r="CQ41"/>
  <c r="CQ40" s="1"/>
  <c r="BA16"/>
  <c r="BA74" s="1"/>
  <c r="CQ34"/>
  <c r="CC29"/>
  <c r="BO29"/>
  <c r="BA29"/>
  <c r="CQ33"/>
  <c r="CQ32"/>
  <c r="CQ31"/>
  <c r="CQ30"/>
  <c r="CQ29" s="1"/>
  <c r="CQ28"/>
  <c r="CC25"/>
  <c r="BO25"/>
  <c r="BA25"/>
  <c r="CQ27"/>
  <c r="CQ26"/>
  <c r="CQ25" s="1"/>
  <c r="CQ24"/>
  <c r="CQ23"/>
  <c r="CC20"/>
  <c r="CC16" s="1"/>
  <c r="CC74" s="1"/>
  <c r="BO20"/>
  <c r="BO16" s="1"/>
  <c r="BO74" s="1"/>
  <c r="BA20"/>
  <c r="CQ22"/>
  <c r="CQ21"/>
  <c r="CQ20" s="1"/>
  <c r="CQ19"/>
  <c r="CQ18"/>
  <c r="CQ17"/>
  <c r="K6" i="5"/>
  <c r="K5"/>
  <c r="K4"/>
  <c r="K3"/>
  <c r="K10"/>
  <c r="K9"/>
  <c r="K8"/>
  <c r="K7"/>
  <c r="H4" i="3"/>
  <c r="K5"/>
  <c r="H5"/>
  <c r="K16" s="1"/>
  <c r="B8"/>
  <c r="B7"/>
  <c r="F28"/>
  <c r="F26"/>
  <c r="G2" i="5"/>
  <c r="G5" s="1"/>
  <c r="D10"/>
  <c r="H6" i="3"/>
  <c r="H16"/>
  <c r="H12"/>
  <c r="H10"/>
  <c r="H9"/>
  <c r="H15"/>
  <c r="H14"/>
  <c r="H13"/>
  <c r="H11"/>
  <c r="CC73" i="2" l="1"/>
  <c r="CC150"/>
  <c r="BO150"/>
  <c r="BO73"/>
  <c r="BA150"/>
  <c r="BA73"/>
  <c r="CQ73" s="1"/>
  <c r="CQ39"/>
  <c r="CQ98"/>
  <c r="CQ97" s="1"/>
  <c r="CC97"/>
  <c r="CQ16"/>
  <c r="CQ74" s="1"/>
  <c r="CQ150" s="1"/>
  <c r="G4" i="5"/>
  <c r="D14" s="1"/>
  <c r="G3"/>
  <c r="D5" l="1"/>
  <c r="B36" s="1"/>
</calcChain>
</file>

<file path=xl/sharedStrings.xml><?xml version="1.0" encoding="utf-8"?>
<sst xmlns="http://schemas.openxmlformats.org/spreadsheetml/2006/main" count="644" uniqueCount="450">
  <si>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</si>
  <si>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</si>
  <si>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</si>
  <si>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</si>
  <si>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</si>
  <si>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</si>
  <si>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</si>
  <si>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</si>
  <si>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</si>
  <si>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</si>
  <si>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</si>
  <si>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</si>
  <si>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</si>
  <si>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</si>
  <si>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</si>
  <si>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</si>
  <si>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</si>
  <si>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</si>
  <si>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</si>
  <si>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</si>
  <si>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</si>
  <si>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</si>
  <si>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</si>
  <si>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</si>
  <si>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</si>
  <si>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</si>
  <si>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</si>
  <si>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</si>
  <si>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</si>
  <si>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</si>
  <si>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</si>
  <si>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</si>
  <si>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</si>
  <si>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</si>
  <si>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</si>
  <si>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</si>
  <si>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</si>
  <si>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</si>
  <si>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</si>
  <si>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</si>
  <si>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</si>
  <si>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</si>
  <si>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</si>
  <si>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</si>
  <si>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</si>
  <si>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</si>
  <si>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</si>
  <si>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</si>
  <si>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</si>
  <si>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</si>
  <si>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</si>
  <si>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</si>
  <si>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</si>
  <si>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</si>
  <si>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</si>
  <si>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</si>
  <si>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</si>
  <si>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</si>
  <si>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</si>
  <si>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</si>
  <si>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</si>
  <si>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</si>
  <si>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</si>
  <si>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</si>
  <si>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</si>
  <si>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</si>
  <si>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</si>
  <si>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</si>
  <si>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</si>
  <si>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</si>
  <si>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>&lt;set page="Отчет" tblEmptyCell="0.00"/&gt;</t>
  </si>
  <si>
    <t xml:space="preserve">Гл.бух.: </t>
  </si>
  <si>
    <t>Гл.бух.=&lt;c name="МФГлавБух"/&gt;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</si>
  <si>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</si>
  <si>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</si>
  <si>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</si>
  <si>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</si>
  <si>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</si>
  <si>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</si>
  <si>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</si>
  <si>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</si>
  <si>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</si>
  <si>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</si>
  <si>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</si>
  <si>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</si>
  <si>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</si>
  <si>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</si>
  <si>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</si>
  <si>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</si>
  <si>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</si>
  <si>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</si>
  <si>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</si>
  <si>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</si>
  <si>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</si>
  <si>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</si>
  <si>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</si>
  <si>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</si>
  <si>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</si>
  <si>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</si>
  <si>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</si>
  <si>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</si>
  <si>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</si>
  <si>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</si>
  <si>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</si>
  <si>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</si>
  <si>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</si>
  <si>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</si>
  <si>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</si>
  <si>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</si>
  <si>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</si>
  <si>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</si>
  <si>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</si>
  <si>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</si>
  <si>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</si>
  <si>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</si>
  <si>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</si>
  <si>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</si>
  <si>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</si>
  <si>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</si>
  <si>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</si>
  <si>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</si>
  <si>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</si>
  <si>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</si>
  <si>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</si>
  <si>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</si>
  <si>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</si>
  <si>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</si>
  <si>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</si>
  <si>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</si>
  <si>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</si>
  <si>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</si>
  <si>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</si>
  <si>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</si>
  <si>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</si>
  <si>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</si>
  <si>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</si>
  <si>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</si>
  <si>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</si>
  <si>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</si>
  <si>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(стр.301 - стр.302 + стр.303) - (стр.310 + стр.380)</t>
  </si>
  <si>
    <t>ОКТМО</t>
  </si>
  <si>
    <t>Деятельность по
государственному
заданию</t>
  </si>
  <si>
    <t>Приносящая
доход
деятельность</t>
  </si>
  <si>
    <t>Дополнительные реквизиты</t>
  </si>
  <si>
    <t xml:space="preserve">Периодичность: </t>
  </si>
  <si>
    <t xml:space="preserve">Регламентная дата: </t>
  </si>
  <si>
    <t xml:space="preserve">ФИО руководителя: 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</si>
  <si>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</si>
  <si>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</si>
  <si>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</si>
  <si>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</si>
  <si>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</si>
  <si>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ФИО гл. бухгалтера</t>
  </si>
  <si>
    <t>Обозначение</t>
  </si>
  <si>
    <t>Пояснение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</si>
  <si>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</si>
  <si>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министерства, ведомства (см. Приложение 7, графа 1), в случае реорганизации код главы министерства, ведомства кому перешли функции реорганизуемого. Заполняется вручную</t>
  </si>
  <si>
    <t>ПЕРИОДИЧНОСТЬ</t>
  </si>
  <si>
    <t>Y</t>
  </si>
  <si>
    <t>Название</t>
  </si>
  <si>
    <t>M</t>
  </si>
  <si>
    <t>M - месячная</t>
  </si>
  <si>
    <t>Q</t>
  </si>
  <si>
    <t>Q - квартальная</t>
  </si>
  <si>
    <t>Y - годовая</t>
  </si>
  <si>
    <t>R</t>
  </si>
  <si>
    <t>R - реорганизация</t>
  </si>
  <si>
    <t>Глава реорганизуемой организации</t>
  </si>
  <si>
    <t xml:space="preserve">РОД: </t>
  </si>
  <si>
    <t>Код главы реорганизуемой организации, т.е. организации, которая подвергается реорганизации – "родителя" (см. Приложение 7, графа 1). Заполняется вручную</t>
  </si>
  <si>
    <t>Вид реорганизационной отчетности</t>
  </si>
  <si>
    <t xml:space="preserve">ВРО: 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</si>
  <si>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</si>
  <si>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>&lt;c name="МФРОД1"/&gt;</t>
  </si>
  <si>
    <t>&lt;c name="МФВРО1"/&gt;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</si>
  <si>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</si>
  <si>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</si>
  <si>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</si>
  <si>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</si>
  <si>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</si>
  <si>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</si>
  <si>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Глава министерства, ведомства:</t>
  </si>
  <si>
    <t>доп. значения для выгрузки</t>
  </si>
  <si>
    <t>5.04</t>
  </si>
  <si>
    <t>1</t>
  </si>
  <si>
    <t>ОТЧЕТ О ФИНАНСОВЫХ РЕЗУЛЬТАТАХ ДЕЯТЕЛЬНОСТИ УЧРЕЖДЕНИЯ</t>
  </si>
  <si>
    <t>(в ред. Приказов Минфина России от 26.10.2012 № 139н, от 29.12.2014 № 172н)</t>
  </si>
  <si>
    <t>Января</t>
  </si>
  <si>
    <t>17</t>
  </si>
  <si>
    <t>МБУ ДО  ДЮСШ п.Чернянка</t>
  </si>
  <si>
    <t>01.01.2017</t>
  </si>
  <si>
    <t>78150574</t>
  </si>
  <si>
    <t>3119004086</t>
  </si>
  <si>
    <t>14654151051</t>
  </si>
  <si>
    <t>Притулина Н.Ф.</t>
  </si>
  <si>
    <t>Клещунова Е.А.</t>
  </si>
  <si>
    <t>27</t>
  </si>
  <si>
    <t>Февраля</t>
  </si>
  <si>
    <t>Доходы (стр.030 + стр.040 + стр.050 + стр.060 + стр.090 + стр.100 + стр.110)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</si>
  <si>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</si>
  <si>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</si>
  <si>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</si>
  <si>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</si>
  <si>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</si>
  <si>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</si>
  <si>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</si>
  <si>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</si>
  <si>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</si>
  <si>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</si>
  <si>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</si>
  <si>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</si>
  <si>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</si>
  <si>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</si>
  <si>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</si>
  <si>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062</t>
  </si>
  <si>
    <t>152</t>
  </si>
  <si>
    <t xml:space="preserve">    поступления от международных финансовых организаций</t>
  </si>
  <si>
    <t>063</t>
  </si>
  <si>
    <t>153</t>
  </si>
  <si>
    <t xml:space="preserve">  Доходы от операций с активами</t>
  </si>
  <si>
    <t>090</t>
  </si>
  <si>
    <t>170</t>
  </si>
  <si>
    <t xml:space="preserve">    из них: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</si>
  <si>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</si>
  <si>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</si>
  <si>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</si>
  <si>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</si>
  <si>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</si>
  <si>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</si>
  <si>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</si>
  <si>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</si>
  <si>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</si>
  <si>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</si>
  <si>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</si>
  <si>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</si>
  <si>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</si>
  <si>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</si>
  <si>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субсидии</t>
  </si>
  <si>
    <t>101</t>
  </si>
  <si>
    <t xml:space="preserve">    субсидии на осуществление капитальных вложений</t>
  </si>
  <si>
    <t>102</t>
  </si>
  <si>
    <t xml:space="preserve">    иные трансферты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</si>
  <si>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</si>
  <si>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</si>
  <si>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</si>
  <si>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</si>
  <si>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</si>
  <si>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</si>
  <si>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</si>
  <si>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</si>
  <si>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</si>
  <si>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</si>
  <si>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</si>
  <si>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</si>
  <si>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</si>
  <si>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</si>
  <si>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</si>
  <si>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</si>
  <si>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</si>
  <si>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</si>
  <si>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</si>
  <si>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</si>
  <si>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</si>
  <si>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</si>
  <si>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</si>
  <si>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</si>
  <si>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</si>
  <si>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</si>
  <si>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</si>
  <si>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</si>
  <si>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</si>
  <si>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</si>
  <si>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</si>
  <si>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</si>
  <si>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</si>
  <si>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</si>
  <si>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</si>
  <si>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</si>
  <si>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</si>
  <si>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</si>
  <si>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</si>
  <si>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</si>
  <si>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</si>
  <si>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</si>
  <si>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</si>
  <si>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</si>
  <si>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</si>
  <si>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</si>
  <si>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</si>
  <si>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</si>
  <si>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</si>
  <si>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</si>
  <si>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</si>
  <si>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</si>
  <si>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</si>
  <si>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</si>
  <si>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</si>
  <si>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</si>
  <si>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</si>
  <si>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</si>
  <si>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</si>
  <si>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</si>
  <si>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</si>
  <si>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</si>
  <si>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</si>
  <si>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</si>
  <si>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</si>
  <si>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</si>
  <si>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</si>
  <si>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</si>
  <si>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</si>
  <si>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</si>
  <si>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</si>
  <si>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</si>
  <si>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</si>
  <si>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</si>
  <si>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</si>
  <si>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</si>
  <si>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</si>
  <si>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</si>
  <si>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</si>
  <si>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</si>
  <si>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 xml:space="preserve">  Расходы будущих периодов</t>
  </si>
  <si>
    <t>Чистый операционный результат (стр.301 - стр.302 + стр.303);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</si>
  <si>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</si>
  <si>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</si>
  <si>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</si>
  <si>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</si>
  <si>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</si>
  <si>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Резервы предстоящих расходов</t>
  </si>
  <si>
    <t>303</t>
  </si>
  <si>
    <t>Операции с нефинансовыми активами (стр.320 + стр.330 + стр.350 + стр.360 + стр.370)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</si>
  <si>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</si>
  <si>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</si>
  <si>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</si>
  <si>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</si>
  <si>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</si>
  <si>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</si>
  <si>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</si>
  <si>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</si>
  <si>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</si>
  <si>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</si>
  <si>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</si>
  <si>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</si>
  <si>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</si>
  <si>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</si>
  <si>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</si>
  <si>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</si>
  <si>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</si>
  <si>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</si>
  <si>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</si>
  <si>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</si>
  <si>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</si>
  <si>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</si>
  <si>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</si>
  <si>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</si>
  <si>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</si>
  <si>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</si>
  <si>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</si>
  <si>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</si>
  <si>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</si>
  <si>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</si>
  <si>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</si>
  <si>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</si>
  <si>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</si>
  <si>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</si>
  <si>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</si>
  <si>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</si>
  <si>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</si>
  <si>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</si>
  <si>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</si>
  <si>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</si>
  <si>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</si>
  <si>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</si>
  <si>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</si>
  <si>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</si>
  <si>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</si>
  <si>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</si>
  <si>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</si>
  <si>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</si>
  <si>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</si>
  <si>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</si>
  <si>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</si>
  <si>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</si>
  <si>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</si>
  <si>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</si>
  <si>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</si>
  <si>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</si>
  <si>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</si>
  <si>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</si>
  <si>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</si>
  <si>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</si>
  <si>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</si>
  <si>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</si>
  <si>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</si>
  <si>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</si>
  <si>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</si>
  <si>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</si>
  <si>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</si>
  <si>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</si>
  <si>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</si>
  <si>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</si>
  <si>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</si>
  <si>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</si>
  <si>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</si>
  <si>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</si>
  <si>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</si>
  <si>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</si>
  <si>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</si>
  <si>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</si>
  <si>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</si>
  <si>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</si>
  <si>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</si>
  <si>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</si>
  <si>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</si>
  <si>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</si>
  <si>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</si>
  <si>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</si>
  <si>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</si>
  <si>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</si>
  <si>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</si>
  <si>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</si>
  <si>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</si>
  <si>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</si>
  <si>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</si>
  <si>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</si>
  <si>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</si>
  <si>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</si>
  <si>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</si>
  <si>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</si>
  <si>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</si>
  <si>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</si>
  <si>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</si>
  <si>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</si>
  <si>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</si>
  <si>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</si>
  <si>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</si>
  <si>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</si>
  <si>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</si>
  <si>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</si>
  <si>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</si>
  <si>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</si>
  <si>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2016</t>
  </si>
  <si>
    <t>311901001</t>
  </si>
  <si>
    <t>Клещунова</t>
  </si>
  <si>
    <t>Елена</t>
  </si>
  <si>
    <t>Алексеевна</t>
  </si>
  <si>
    <t>Дереча</t>
  </si>
  <si>
    <t>Наталия</t>
  </si>
  <si>
    <t>Евгеньевна</t>
  </si>
</sst>
</file>

<file path=xl/styles.xml><?xml version="1.0" encoding="utf-8"?>
<styleSheet xmlns="http://schemas.openxmlformats.org/spreadsheetml/2006/main">
  <numFmts count="3">
    <numFmt numFmtId="166" formatCode="#"/>
    <numFmt numFmtId="167" formatCode="ddmmyy"/>
    <numFmt numFmtId="168" formatCode="#,##0.00;\ \-\ #,##0.00;\ &quot;&quot;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ahoma"/>
      <family val="2"/>
      <charset val="204"/>
    </font>
    <font>
      <sz val="7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justify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justify"/>
    </xf>
    <xf numFmtId="0" fontId="2" fillId="0" borderId="0" xfId="0" applyFont="1" applyBorder="1"/>
    <xf numFmtId="49" fontId="7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/>
    <xf numFmtId="0" fontId="6" fillId="0" borderId="2" xfId="0" applyFont="1" applyBorder="1" applyAlignment="1">
      <alignment horizontal="center"/>
    </xf>
    <xf numFmtId="49" fontId="0" fillId="0" borderId="3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left" vertical="top"/>
    </xf>
    <xf numFmtId="49" fontId="0" fillId="2" borderId="2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2" xfId="0" applyFill="1" applyBorder="1"/>
    <xf numFmtId="49" fontId="0" fillId="2" borderId="2" xfId="0" applyNumberFormat="1" applyFill="1" applyBorder="1"/>
    <xf numFmtId="0" fontId="0" fillId="2" borderId="2" xfId="0" applyNumberFormat="1" applyFill="1" applyBorder="1"/>
    <xf numFmtId="49" fontId="6" fillId="0" borderId="0" xfId="0" applyNumberFormat="1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49" fontId="0" fillId="0" borderId="2" xfId="0" applyNumberFormat="1" applyBorder="1" applyAlignment="1">
      <alignment horizontal="left" vertical="top"/>
    </xf>
    <xf numFmtId="0" fontId="6" fillId="4" borderId="7" xfId="0" applyFont="1" applyFill="1" applyBorder="1" applyAlignment="1">
      <alignment horizontal="center"/>
    </xf>
    <xf numFmtId="0" fontId="0" fillId="5" borderId="0" xfId="0" applyFill="1" applyBorder="1" applyAlignment="1"/>
    <xf numFmtId="0" fontId="8" fillId="5" borderId="0" xfId="0" applyFont="1" applyFill="1" applyBorder="1" applyAlignment="1"/>
    <xf numFmtId="0" fontId="9" fillId="5" borderId="0" xfId="0" applyFont="1" applyFill="1" applyBorder="1" applyAlignment="1">
      <alignment horizontal="left"/>
    </xf>
    <xf numFmtId="0" fontId="10" fillId="5" borderId="0" xfId="0" applyFont="1" applyFill="1" applyBorder="1" applyAlignment="1"/>
    <xf numFmtId="0" fontId="9" fillId="5" borderId="0" xfId="0" applyFont="1" applyFill="1" applyBorder="1" applyAlignment="1"/>
    <xf numFmtId="0" fontId="0" fillId="0" borderId="2" xfId="0" applyBorder="1" applyAlignment="1">
      <alignment horizontal="center"/>
    </xf>
    <xf numFmtId="14" fontId="0" fillId="6" borderId="2" xfId="0" applyNumberFormat="1" applyFill="1" applyBorder="1" applyAlignment="1">
      <alignment horizontal="right"/>
    </xf>
    <xf numFmtId="166" fontId="0" fillId="6" borderId="2" xfId="0" applyNumberFormat="1" applyFill="1" applyBorder="1" applyAlignment="1">
      <alignment horizontal="right"/>
    </xf>
    <xf numFmtId="0" fontId="0" fillId="6" borderId="8" xfId="0" applyNumberFormat="1" applyFill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49" fontId="1" fillId="0" borderId="2" xfId="0" applyNumberFormat="1" applyFont="1" applyBorder="1" applyAlignment="1">
      <alignment horizontal="left" wrapText="1"/>
    </xf>
    <xf numFmtId="49" fontId="0" fillId="6" borderId="2" xfId="0" applyNumberFormat="1" applyFill="1" applyBorder="1" applyAlignment="1">
      <alignment horizontal="right"/>
    </xf>
    <xf numFmtId="0" fontId="7" fillId="5" borderId="0" xfId="0" applyFont="1" applyFill="1" applyBorder="1" applyAlignment="1"/>
    <xf numFmtId="0" fontId="0" fillId="7" borderId="2" xfId="0" applyFill="1" applyBorder="1"/>
    <xf numFmtId="167" fontId="0" fillId="0" borderId="0" xfId="0" applyNumberFormat="1"/>
    <xf numFmtId="0" fontId="1" fillId="4" borderId="12" xfId="0" applyFont="1" applyFill="1" applyBorder="1" applyAlignment="1">
      <alignment horizontal="left"/>
    </xf>
    <xf numFmtId="0" fontId="0" fillId="4" borderId="0" xfId="0" applyFill="1" applyBorder="1"/>
    <xf numFmtId="0" fontId="5" fillId="6" borderId="3" xfId="0" applyFont="1" applyFill="1" applyBorder="1" applyAlignment="1">
      <alignment horizontal="left" vertical="center"/>
    </xf>
    <xf numFmtId="0" fontId="0" fillId="6" borderId="1" xfId="0" applyFill="1" applyBorder="1"/>
    <xf numFmtId="0" fontId="0" fillId="6" borderId="9" xfId="0" applyFill="1" applyBorder="1"/>
    <xf numFmtId="0" fontId="0" fillId="4" borderId="12" xfId="0" applyFill="1" applyBorder="1"/>
    <xf numFmtId="0" fontId="6" fillId="4" borderId="12" xfId="0" applyFont="1" applyFill="1" applyBorder="1" applyAlignment="1">
      <alignment horizontal="right"/>
    </xf>
    <xf numFmtId="0" fontId="1" fillId="4" borderId="12" xfId="0" applyFont="1" applyFill="1" applyBorder="1"/>
    <xf numFmtId="0" fontId="6" fillId="4" borderId="13" xfId="0" applyFont="1" applyFill="1" applyBorder="1" applyAlignment="1">
      <alignment horizontal="right"/>
    </xf>
    <xf numFmtId="49" fontId="5" fillId="6" borderId="2" xfId="0" applyNumberFormat="1" applyFont="1" applyFill="1" applyBorder="1" applyAlignment="1">
      <alignment horizontal="left" vertical="center"/>
    </xf>
    <xf numFmtId="0" fontId="5" fillId="6" borderId="3" xfId="0" applyNumberFormat="1" applyFont="1" applyFill="1" applyBorder="1" applyAlignment="1">
      <alignment horizontal="left" vertical="center"/>
    </xf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49" fontId="2" fillId="0" borderId="1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2" xfId="0" applyNumberFormat="1" applyBorder="1"/>
    <xf numFmtId="0" fontId="6" fillId="0" borderId="0" xfId="0" applyFont="1" applyAlignment="1"/>
    <xf numFmtId="0" fontId="12" fillId="0" borderId="0" xfId="0" applyFont="1" applyAlignment="1">
      <alignment horizontal="right" vertical="top"/>
    </xf>
    <xf numFmtId="0" fontId="3" fillId="0" borderId="20" xfId="0" applyFont="1" applyBorder="1" applyAlignment="1">
      <alignment horizontal="center" vertical="justify"/>
    </xf>
    <xf numFmtId="49" fontId="2" fillId="0" borderId="35" xfId="0" applyNumberFormat="1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168" fontId="2" fillId="0" borderId="9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168" fontId="2" fillId="0" borderId="30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14" fontId="2" fillId="0" borderId="25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center"/>
    </xf>
    <xf numFmtId="49" fontId="2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43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left" wrapText="1"/>
    </xf>
    <xf numFmtId="49" fontId="0" fillId="2" borderId="2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0"/>
  <sheetViews>
    <sheetView showGridLines="0" tabSelected="1" zoomScale="120" workbookViewId="0">
      <selection activeCell="A17" sqref="A17:AP17"/>
    </sheetView>
  </sheetViews>
  <sheetFormatPr defaultColWidth="1.28515625" defaultRowHeight="11.25"/>
  <cols>
    <col min="1" max="42" width="1.28515625" style="1" customWidth="1"/>
    <col min="43" max="43" width="1.28515625" style="1" hidden="1" customWidth="1"/>
    <col min="44" max="98" width="1.28515625" style="1"/>
    <col min="99" max="99" width="1.28515625" style="1" customWidth="1"/>
    <col min="100" max="16384" width="1.28515625" style="1"/>
  </cols>
  <sheetData>
    <row r="1" spans="1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78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79" t="s">
        <v>186</v>
      </c>
    </row>
    <row r="2" spans="1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78" t="s">
        <v>185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12" t="s">
        <v>13</v>
      </c>
      <c r="CV2" s="112"/>
      <c r="CW2" s="112"/>
      <c r="CX2" s="112"/>
      <c r="CY2" s="112"/>
      <c r="CZ2" s="112"/>
      <c r="DA2" s="112"/>
      <c r="DB2" s="112"/>
      <c r="DC2" s="112"/>
      <c r="DD2" s="112"/>
      <c r="DE2" s="112"/>
    </row>
    <row r="3" spans="1:109">
      <c r="CO3" s="7"/>
      <c r="CP3" s="7"/>
      <c r="CQ3" s="7"/>
      <c r="CR3" s="7"/>
      <c r="CS3" s="7"/>
      <c r="CT3" s="5" t="s">
        <v>14</v>
      </c>
      <c r="CU3" s="113" t="s">
        <v>31</v>
      </c>
      <c r="CV3" s="114"/>
      <c r="CW3" s="114"/>
      <c r="CX3" s="114"/>
      <c r="CY3" s="114"/>
      <c r="CZ3" s="114"/>
      <c r="DA3" s="114"/>
      <c r="DB3" s="114"/>
      <c r="DC3" s="114"/>
      <c r="DD3" s="114"/>
      <c r="DE3" s="115"/>
    </row>
    <row r="4" spans="1:109" ht="11.25" customHeight="1">
      <c r="AH4" s="5" t="s">
        <v>15</v>
      </c>
      <c r="AI4" s="116" t="s">
        <v>180</v>
      </c>
      <c r="AJ4" s="116"/>
      <c r="AK4" s="116"/>
      <c r="AL4" s="94" t="s">
        <v>187</v>
      </c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Z4" s="117" t="s">
        <v>16</v>
      </c>
      <c r="BA4" s="117"/>
      <c r="BB4" s="94" t="s">
        <v>188</v>
      </c>
      <c r="BC4" s="94"/>
      <c r="BD4" s="94"/>
      <c r="BE4" s="2" t="s">
        <v>12</v>
      </c>
      <c r="CO4" s="7"/>
      <c r="CP4" s="7"/>
      <c r="CQ4" s="7"/>
      <c r="CR4" s="7"/>
      <c r="CS4" s="7"/>
      <c r="CT4" s="5" t="s">
        <v>17</v>
      </c>
      <c r="CU4" s="118" t="s">
        <v>190</v>
      </c>
      <c r="CV4" s="119"/>
      <c r="CW4" s="119"/>
      <c r="CX4" s="119"/>
      <c r="CY4" s="119"/>
      <c r="CZ4" s="119"/>
      <c r="DA4" s="119"/>
      <c r="DB4" s="119"/>
      <c r="DC4" s="119"/>
      <c r="DD4" s="119"/>
      <c r="DE4" s="120"/>
    </row>
    <row r="5" spans="1:109" ht="12.75" customHeight="1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5" t="s">
        <v>18</v>
      </c>
      <c r="CU5" s="154" t="s">
        <v>191</v>
      </c>
      <c r="CV5" s="155"/>
      <c r="CW5" s="155"/>
      <c r="CX5" s="155"/>
      <c r="CY5" s="155"/>
      <c r="CZ5" s="155"/>
      <c r="DA5" s="155"/>
      <c r="DB5" s="155"/>
      <c r="DC5" s="155"/>
      <c r="DD5" s="155"/>
      <c r="DE5" s="156"/>
    </row>
    <row r="6" spans="1:109" ht="12.75" customHeight="1">
      <c r="A6" s="7" t="s">
        <v>19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11" t="s">
        <v>189</v>
      </c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O6" s="7"/>
      <c r="CP6" s="7"/>
      <c r="CQ6" s="7"/>
      <c r="CR6" s="7"/>
      <c r="CS6" s="7"/>
      <c r="CT6" s="5" t="s">
        <v>138</v>
      </c>
      <c r="CU6" s="154" t="s">
        <v>192</v>
      </c>
      <c r="CV6" s="155"/>
      <c r="CW6" s="155"/>
      <c r="CX6" s="155"/>
      <c r="CY6" s="155"/>
      <c r="CZ6" s="155"/>
      <c r="DA6" s="155"/>
      <c r="DB6" s="155"/>
      <c r="DC6" s="155"/>
      <c r="DD6" s="155"/>
      <c r="DE6" s="156"/>
    </row>
    <row r="7" spans="1:109" ht="12.75" customHeight="1">
      <c r="A7" s="7" t="s">
        <v>20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O7" s="7"/>
      <c r="CP7" s="7"/>
      <c r="CQ7" s="7"/>
      <c r="CR7" s="7"/>
      <c r="CS7" s="7"/>
      <c r="CT7" s="5" t="s">
        <v>137</v>
      </c>
      <c r="CU7" s="154" t="s">
        <v>193</v>
      </c>
      <c r="CV7" s="155"/>
      <c r="CW7" s="155"/>
      <c r="CX7" s="155"/>
      <c r="CY7" s="155"/>
      <c r="CZ7" s="155"/>
      <c r="DA7" s="155"/>
      <c r="DB7" s="155"/>
      <c r="DC7" s="155"/>
      <c r="DD7" s="155"/>
      <c r="DE7" s="156"/>
    </row>
    <row r="8" spans="1:109">
      <c r="A8" s="7" t="s">
        <v>21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T8" s="5" t="s">
        <v>18</v>
      </c>
      <c r="CU8" s="105"/>
      <c r="CV8" s="106"/>
      <c r="CW8" s="106"/>
      <c r="CX8" s="106"/>
      <c r="CY8" s="106"/>
      <c r="CZ8" s="106"/>
      <c r="DA8" s="106"/>
      <c r="DB8" s="106"/>
      <c r="DC8" s="106"/>
      <c r="DD8" s="106"/>
      <c r="DE8" s="107"/>
    </row>
    <row r="9" spans="1:109" ht="12.75" customHeight="1">
      <c r="A9" s="7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T9" s="5" t="s">
        <v>23</v>
      </c>
      <c r="CU9" s="105"/>
      <c r="CV9" s="106"/>
      <c r="CW9" s="106"/>
      <c r="CX9" s="106"/>
      <c r="CY9" s="106"/>
      <c r="CZ9" s="106"/>
      <c r="DA9" s="106"/>
      <c r="DB9" s="106"/>
      <c r="DC9" s="106"/>
      <c r="DD9" s="106"/>
      <c r="DE9" s="107"/>
    </row>
    <row r="10" spans="1:109" ht="12.75" customHeight="1">
      <c r="A10" s="7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O10" s="7"/>
      <c r="CP10" s="7"/>
      <c r="CQ10" s="7"/>
      <c r="CR10" s="7"/>
      <c r="CS10" s="7"/>
      <c r="CU10" s="105"/>
      <c r="CV10" s="106"/>
      <c r="CW10" s="106"/>
      <c r="CX10" s="106"/>
      <c r="CY10" s="106"/>
      <c r="CZ10" s="106"/>
      <c r="DA10" s="106"/>
      <c r="DB10" s="106"/>
      <c r="DC10" s="106"/>
      <c r="DD10" s="106"/>
      <c r="DE10" s="107"/>
    </row>
    <row r="11" spans="1:109" ht="12.75" customHeight="1" thickBo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32</v>
      </c>
      <c r="CT11" s="5" t="s">
        <v>28</v>
      </c>
      <c r="CU11" s="101">
        <v>383</v>
      </c>
      <c r="CV11" s="102"/>
      <c r="CW11" s="102"/>
      <c r="CX11" s="102"/>
      <c r="CY11" s="102"/>
      <c r="CZ11" s="102"/>
      <c r="DA11" s="102"/>
      <c r="DB11" s="102"/>
      <c r="DC11" s="102"/>
      <c r="DD11" s="102"/>
      <c r="DE11" s="103"/>
    </row>
    <row r="12" spans="1:109">
      <c r="A12" s="7" t="s">
        <v>26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27</v>
      </c>
    </row>
    <row r="13" spans="1:109">
      <c r="DE13" s="11"/>
    </row>
    <row r="14" spans="1:109" s="8" customFormat="1" ht="35.25" customHeight="1">
      <c r="A14" s="95" t="s">
        <v>30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6"/>
      <c r="AQ14" s="13"/>
      <c r="AR14" s="97" t="s">
        <v>29</v>
      </c>
      <c r="AS14" s="95"/>
      <c r="AT14" s="95"/>
      <c r="AU14" s="96"/>
      <c r="AV14" s="97" t="s">
        <v>33</v>
      </c>
      <c r="AW14" s="95"/>
      <c r="AX14" s="95"/>
      <c r="AY14" s="95"/>
      <c r="AZ14" s="96"/>
      <c r="BA14" s="97" t="s">
        <v>34</v>
      </c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9"/>
      <c r="BO14" s="97" t="s">
        <v>141</v>
      </c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97" t="s">
        <v>142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9"/>
      <c r="CQ14" s="100" t="s">
        <v>35</v>
      </c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</row>
    <row r="15" spans="1:109" s="8" customFormat="1" ht="12" thickBot="1">
      <c r="A15" s="95">
        <v>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6"/>
      <c r="AQ15" s="13"/>
      <c r="AR15" s="84">
        <v>2</v>
      </c>
      <c r="AS15" s="85"/>
      <c r="AT15" s="85"/>
      <c r="AU15" s="89"/>
      <c r="AV15" s="84">
        <v>3</v>
      </c>
      <c r="AW15" s="85"/>
      <c r="AX15" s="85"/>
      <c r="AY15" s="85"/>
      <c r="AZ15" s="89"/>
      <c r="BA15" s="84">
        <v>4</v>
      </c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9"/>
      <c r="BO15" s="84">
        <v>5</v>
      </c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9"/>
      <c r="CC15" s="84">
        <v>6</v>
      </c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9"/>
      <c r="CQ15" s="84">
        <v>7</v>
      </c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</row>
    <row r="16" spans="1:109" ht="22.5" customHeight="1">
      <c r="A16" s="157" t="s">
        <v>198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8"/>
      <c r="AQ16" s="72" t="s">
        <v>184</v>
      </c>
      <c r="AR16" s="92" t="s">
        <v>199</v>
      </c>
      <c r="AS16" s="93"/>
      <c r="AT16" s="93"/>
      <c r="AU16" s="93"/>
      <c r="AV16" s="93" t="s">
        <v>200</v>
      </c>
      <c r="AW16" s="93"/>
      <c r="AX16" s="93"/>
      <c r="AY16" s="93"/>
      <c r="AZ16" s="93"/>
      <c r="BA16" s="86">
        <f t="shared" ref="BA16:BN16" si="0">SUM(BA17,BA18,BA19,BA20,BA23,BA29,BA34)</f>
        <v>0</v>
      </c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8"/>
      <c r="BO16" s="86">
        <f t="shared" ref="BO16:CB16" si="1">SUM(BO17,BO18,BO19,BO20,BO23,BO29,BO34)</f>
        <v>6509044.5499999998</v>
      </c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8"/>
      <c r="CC16" s="86">
        <f t="shared" ref="CC16:CP16" si="2">SUM(CC17,CC18,CC19,CC20,CC23,CC29,CC34)</f>
        <v>0</v>
      </c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8"/>
      <c r="CQ16" s="86">
        <f t="shared" ref="CQ16:DE16" si="3">SUM(CQ17,CQ18,CQ19,CQ20,CQ23,CQ29,CQ34)</f>
        <v>6509044.5499999998</v>
      </c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104"/>
    </row>
    <row r="17" spans="1:109" ht="11.25" customHeight="1">
      <c r="A17" s="81" t="s">
        <v>201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2"/>
      <c r="AQ17" s="72" t="s">
        <v>184</v>
      </c>
      <c r="AR17" s="92" t="s">
        <v>202</v>
      </c>
      <c r="AS17" s="93"/>
      <c r="AT17" s="93"/>
      <c r="AU17" s="93"/>
      <c r="AV17" s="93" t="s">
        <v>203</v>
      </c>
      <c r="AW17" s="93"/>
      <c r="AX17" s="93"/>
      <c r="AY17" s="93"/>
      <c r="AZ17" s="93"/>
      <c r="BA17" s="86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8"/>
      <c r="BO17" s="86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8"/>
      <c r="CC17" s="86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8"/>
      <c r="CQ17" s="86">
        <f t="shared" ref="CQ17:DE17" si="4">SUM(BA17:CC17)</f>
        <v>0</v>
      </c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104"/>
    </row>
    <row r="18" spans="1:109" ht="11.25" customHeight="1">
      <c r="A18" s="81" t="s">
        <v>204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2"/>
      <c r="AQ18" s="72" t="s">
        <v>184</v>
      </c>
      <c r="AR18" s="92" t="s">
        <v>205</v>
      </c>
      <c r="AS18" s="93"/>
      <c r="AT18" s="93"/>
      <c r="AU18" s="93"/>
      <c r="AV18" s="93" t="s">
        <v>206</v>
      </c>
      <c r="AW18" s="93"/>
      <c r="AX18" s="93"/>
      <c r="AY18" s="93"/>
      <c r="AZ18" s="93"/>
      <c r="BA18" s="86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8"/>
      <c r="BO18" s="86">
        <v>6509044.5499999998</v>
      </c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8"/>
      <c r="CC18" s="86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8"/>
      <c r="CQ18" s="86">
        <f t="shared" ref="CQ18:DE18" si="5">SUM(BA18:CC18)</f>
        <v>6509044.5499999998</v>
      </c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104"/>
    </row>
    <row r="19" spans="1:109" ht="11.25" customHeight="1">
      <c r="A19" s="81" t="s">
        <v>207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2"/>
      <c r="AQ19" s="72" t="s">
        <v>184</v>
      </c>
      <c r="AR19" s="92" t="s">
        <v>208</v>
      </c>
      <c r="AS19" s="93"/>
      <c r="AT19" s="93"/>
      <c r="AU19" s="93"/>
      <c r="AV19" s="93" t="s">
        <v>209</v>
      </c>
      <c r="AW19" s="93"/>
      <c r="AX19" s="93"/>
      <c r="AY19" s="93"/>
      <c r="AZ19" s="93"/>
      <c r="BA19" s="86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8"/>
      <c r="BO19" s="86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8"/>
      <c r="CC19" s="86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8"/>
      <c r="CQ19" s="86">
        <f t="shared" ref="CQ19:DE19" si="6">SUM(BA19:CC19)</f>
        <v>0</v>
      </c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104"/>
    </row>
    <row r="20" spans="1:109" ht="11.25" customHeight="1">
      <c r="A20" s="81" t="s">
        <v>210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2"/>
      <c r="AQ20" s="72" t="s">
        <v>184</v>
      </c>
      <c r="AR20" s="92" t="s">
        <v>211</v>
      </c>
      <c r="AS20" s="93"/>
      <c r="AT20" s="93"/>
      <c r="AU20" s="93"/>
      <c r="AV20" s="93" t="s">
        <v>212</v>
      </c>
      <c r="AW20" s="93"/>
      <c r="AX20" s="93"/>
      <c r="AY20" s="93"/>
      <c r="AZ20" s="93"/>
      <c r="BA20" s="86">
        <f t="shared" ref="BA20:BN20" si="7">SUM(BA21:BA22)</f>
        <v>0</v>
      </c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8"/>
      <c r="BO20" s="86">
        <f t="shared" ref="BO20:CB20" si="8">SUM(BO21:BO22)</f>
        <v>0</v>
      </c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8"/>
      <c r="CC20" s="86">
        <f t="shared" ref="CC20:CP20" si="9">SUM(CC21:CC22)</f>
        <v>0</v>
      </c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8"/>
      <c r="CQ20" s="86">
        <f t="shared" ref="CQ20:DE20" si="10">SUM(CQ21:CQ22)</f>
        <v>0</v>
      </c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104"/>
    </row>
    <row r="21" spans="1:109" ht="33.75" customHeight="1">
      <c r="A21" s="81" t="s">
        <v>213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2"/>
      <c r="AQ21" s="72" t="s">
        <v>184</v>
      </c>
      <c r="AR21" s="92" t="s">
        <v>214</v>
      </c>
      <c r="AS21" s="93"/>
      <c r="AT21" s="93"/>
      <c r="AU21" s="93"/>
      <c r="AV21" s="93" t="s">
        <v>215</v>
      </c>
      <c r="AW21" s="93"/>
      <c r="AX21" s="93"/>
      <c r="AY21" s="93"/>
      <c r="AZ21" s="93"/>
      <c r="BA21" s="86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8"/>
      <c r="BO21" s="86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8"/>
      <c r="CC21" s="86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8"/>
      <c r="CQ21" s="86">
        <f t="shared" ref="CQ21:DE21" si="11">SUM(BA21:CC21)</f>
        <v>0</v>
      </c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104"/>
    </row>
    <row r="22" spans="1:109" ht="11.25" customHeight="1">
      <c r="A22" s="81" t="s">
        <v>216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2"/>
      <c r="AQ22" s="72" t="s">
        <v>184</v>
      </c>
      <c r="AR22" s="92" t="s">
        <v>217</v>
      </c>
      <c r="AS22" s="93"/>
      <c r="AT22" s="93"/>
      <c r="AU22" s="93"/>
      <c r="AV22" s="93" t="s">
        <v>218</v>
      </c>
      <c r="AW22" s="93"/>
      <c r="AX22" s="93"/>
      <c r="AY22" s="93"/>
      <c r="AZ22" s="93"/>
      <c r="BA22" s="86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8"/>
      <c r="BO22" s="86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8"/>
      <c r="CC22" s="86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8"/>
      <c r="CQ22" s="86">
        <f t="shared" ref="CQ22:DE22" si="12">SUM(BA22:CC22)</f>
        <v>0</v>
      </c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104"/>
    </row>
    <row r="23" spans="1:109" ht="11.25" customHeight="1">
      <c r="A23" s="81" t="s">
        <v>219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2"/>
      <c r="AQ23" s="72" t="s">
        <v>184</v>
      </c>
      <c r="AR23" s="92" t="s">
        <v>220</v>
      </c>
      <c r="AS23" s="93"/>
      <c r="AT23" s="93"/>
      <c r="AU23" s="93"/>
      <c r="AV23" s="93" t="s">
        <v>221</v>
      </c>
      <c r="AW23" s="93"/>
      <c r="AX23" s="93"/>
      <c r="AY23" s="93"/>
      <c r="AZ23" s="93"/>
      <c r="BA23" s="86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8"/>
      <c r="BO23" s="86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8"/>
      <c r="CC23" s="86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8"/>
      <c r="CQ23" s="86">
        <f t="shared" ref="CQ23:DE23" si="13">SUM(BA23:CC23)</f>
        <v>0</v>
      </c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104"/>
    </row>
    <row r="24" spans="1:109" ht="22.5" customHeight="1">
      <c r="A24" s="81" t="s">
        <v>222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  <c r="AQ24" s="72" t="s">
        <v>184</v>
      </c>
      <c r="AR24" s="92" t="s">
        <v>223</v>
      </c>
      <c r="AS24" s="93"/>
      <c r="AT24" s="93"/>
      <c r="AU24" s="93"/>
      <c r="AV24" s="93" t="s">
        <v>224</v>
      </c>
      <c r="AW24" s="93"/>
      <c r="AX24" s="93"/>
      <c r="AY24" s="93"/>
      <c r="AZ24" s="93"/>
      <c r="BA24" s="86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8"/>
      <c r="BO24" s="86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8"/>
      <c r="CC24" s="86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8"/>
      <c r="CQ24" s="86">
        <f t="shared" ref="CQ24:DE24" si="14">SUM(BA24:CC24)</f>
        <v>0</v>
      </c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104"/>
    </row>
    <row r="25" spans="1:109" ht="11.25" customHeight="1">
      <c r="A25" s="81" t="s">
        <v>225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2"/>
      <c r="AQ25" s="72" t="s">
        <v>184</v>
      </c>
      <c r="AR25" s="92" t="s">
        <v>226</v>
      </c>
      <c r="AS25" s="93"/>
      <c r="AT25" s="93"/>
      <c r="AU25" s="93"/>
      <c r="AV25" s="93" t="s">
        <v>227</v>
      </c>
      <c r="AW25" s="93"/>
      <c r="AX25" s="93"/>
      <c r="AY25" s="93"/>
      <c r="AZ25" s="93"/>
      <c r="BA25" s="86">
        <f t="shared" ref="BA25:BN25" si="15">SUM(BA26:BA27)</f>
        <v>0</v>
      </c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8"/>
      <c r="BO25" s="86">
        <f t="shared" ref="BO25:CB25" si="16">SUM(BO26:BO27)</f>
        <v>0</v>
      </c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8"/>
      <c r="CC25" s="86">
        <f t="shared" ref="CC25:CP25" si="17">SUM(CC26:CC27)</f>
        <v>0</v>
      </c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8"/>
      <c r="CQ25" s="86">
        <f t="shared" ref="CQ25:DE25" si="18">SUM(CQ26:CQ27)</f>
        <v>0</v>
      </c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104"/>
    </row>
    <row r="26" spans="1:109" ht="22.5" customHeight="1">
      <c r="A26" s="81" t="s">
        <v>228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2"/>
      <c r="AQ26" s="72" t="s">
        <v>184</v>
      </c>
      <c r="AR26" s="92" t="s">
        <v>229</v>
      </c>
      <c r="AS26" s="93"/>
      <c r="AT26" s="93"/>
      <c r="AU26" s="93"/>
      <c r="AV26" s="93" t="s">
        <v>227</v>
      </c>
      <c r="AW26" s="93"/>
      <c r="AX26" s="93"/>
      <c r="AY26" s="93"/>
      <c r="AZ26" s="93"/>
      <c r="BA26" s="86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8"/>
      <c r="BO26" s="86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8"/>
      <c r="CC26" s="86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8"/>
      <c r="CQ26" s="86">
        <f t="shared" ref="CQ26:DE26" si="19">SUM(BA26:CC26)</f>
        <v>0</v>
      </c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104"/>
    </row>
    <row r="27" spans="1:109" ht="11.25" customHeight="1">
      <c r="A27" s="81" t="s">
        <v>230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2"/>
      <c r="AQ27" s="72" t="s">
        <v>184</v>
      </c>
      <c r="AR27" s="92" t="s">
        <v>231</v>
      </c>
      <c r="AS27" s="93"/>
      <c r="AT27" s="93"/>
      <c r="AU27" s="93"/>
      <c r="AV27" s="93" t="s">
        <v>227</v>
      </c>
      <c r="AW27" s="93"/>
      <c r="AX27" s="93"/>
      <c r="AY27" s="93"/>
      <c r="AZ27" s="93"/>
      <c r="BA27" s="86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8"/>
      <c r="BO27" s="86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8"/>
      <c r="CC27" s="86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8"/>
      <c r="CQ27" s="86">
        <f t="shared" ref="CQ27:DE27" si="20">SUM(BA27:CC27)</f>
        <v>0</v>
      </c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104"/>
    </row>
    <row r="28" spans="1:109" ht="11.25" customHeight="1">
      <c r="A28" s="81" t="s">
        <v>232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2"/>
      <c r="AQ28" s="72" t="s">
        <v>184</v>
      </c>
      <c r="AR28" s="92" t="s">
        <v>233</v>
      </c>
      <c r="AS28" s="93"/>
      <c r="AT28" s="93"/>
      <c r="AU28" s="93"/>
      <c r="AV28" s="93" t="s">
        <v>234</v>
      </c>
      <c r="AW28" s="93"/>
      <c r="AX28" s="93"/>
      <c r="AY28" s="93"/>
      <c r="AZ28" s="93"/>
      <c r="BA28" s="86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8"/>
      <c r="BO28" s="86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8"/>
      <c r="CC28" s="86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8"/>
      <c r="CQ28" s="86">
        <f t="shared" ref="CQ28:DE28" si="21">SUM(BA28:CC28)</f>
        <v>0</v>
      </c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104"/>
    </row>
    <row r="29" spans="1:109" ht="11.25" customHeight="1">
      <c r="A29" s="81" t="s">
        <v>235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2"/>
      <c r="AQ29" s="72" t="s">
        <v>184</v>
      </c>
      <c r="AR29" s="92" t="s">
        <v>200</v>
      </c>
      <c r="AS29" s="93"/>
      <c r="AT29" s="93"/>
      <c r="AU29" s="93"/>
      <c r="AV29" s="93" t="s">
        <v>236</v>
      </c>
      <c r="AW29" s="93"/>
      <c r="AX29" s="93"/>
      <c r="AY29" s="93"/>
      <c r="AZ29" s="93"/>
      <c r="BA29" s="86">
        <f t="shared" ref="BA29:BN29" si="22">SUM(BA30:BA33)</f>
        <v>0</v>
      </c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8"/>
      <c r="BO29" s="86">
        <f t="shared" ref="BO29:CB29" si="23">SUM(BO30:BO33)</f>
        <v>0</v>
      </c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8"/>
      <c r="CC29" s="86">
        <f t="shared" ref="CC29:CP29" si="24">SUM(CC30:CC33)</f>
        <v>0</v>
      </c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8"/>
      <c r="CQ29" s="86">
        <f t="shared" ref="CQ29:DE29" si="25">SUM(CQ30:CQ33)</f>
        <v>0</v>
      </c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104"/>
    </row>
    <row r="30" spans="1:109" ht="22.5" customHeight="1">
      <c r="A30" s="81" t="s">
        <v>237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2"/>
      <c r="AQ30" s="72" t="s">
        <v>184</v>
      </c>
      <c r="AR30" s="92" t="s">
        <v>238</v>
      </c>
      <c r="AS30" s="93"/>
      <c r="AT30" s="93"/>
      <c r="AU30" s="93"/>
      <c r="AV30" s="93" t="s">
        <v>236</v>
      </c>
      <c r="AW30" s="93"/>
      <c r="AX30" s="93"/>
      <c r="AY30" s="93"/>
      <c r="AZ30" s="93"/>
      <c r="BA30" s="86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8"/>
      <c r="BO30" s="86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8"/>
      <c r="CC30" s="86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8"/>
      <c r="CQ30" s="86">
        <f t="shared" ref="CQ30:DE30" si="26">SUM(BA30:CC30)</f>
        <v>0</v>
      </c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104"/>
    </row>
    <row r="31" spans="1:109" ht="11.25" customHeight="1">
      <c r="A31" s="81" t="s">
        <v>239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2"/>
      <c r="AQ31" s="72" t="s">
        <v>184</v>
      </c>
      <c r="AR31" s="92" t="s">
        <v>240</v>
      </c>
      <c r="AS31" s="93"/>
      <c r="AT31" s="93"/>
      <c r="AU31" s="93"/>
      <c r="AV31" s="93" t="s">
        <v>236</v>
      </c>
      <c r="AW31" s="93"/>
      <c r="AX31" s="93"/>
      <c r="AY31" s="93"/>
      <c r="AZ31" s="93"/>
      <c r="BA31" s="86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8"/>
      <c r="BO31" s="86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8"/>
      <c r="CC31" s="86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8"/>
      <c r="CQ31" s="86">
        <f t="shared" ref="CQ31:DE31" si="27">SUM(BA31:CC31)</f>
        <v>0</v>
      </c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104"/>
    </row>
    <row r="32" spans="1:109" ht="11.25" customHeight="1">
      <c r="A32" s="81" t="s">
        <v>241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2"/>
      <c r="AQ32" s="72" t="s">
        <v>184</v>
      </c>
      <c r="AR32" s="92" t="s">
        <v>242</v>
      </c>
      <c r="AS32" s="93"/>
      <c r="AT32" s="93"/>
      <c r="AU32" s="93"/>
      <c r="AV32" s="93" t="s">
        <v>236</v>
      </c>
      <c r="AW32" s="93"/>
      <c r="AX32" s="93"/>
      <c r="AY32" s="93"/>
      <c r="AZ32" s="93"/>
      <c r="BA32" s="86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8"/>
      <c r="BO32" s="86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8"/>
      <c r="CC32" s="86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8"/>
      <c r="CQ32" s="86">
        <f t="shared" ref="CQ32:DE32" si="28">SUM(BA32:CC32)</f>
        <v>0</v>
      </c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104"/>
    </row>
    <row r="33" spans="1:109" ht="11.25" customHeight="1">
      <c r="A33" s="81" t="s">
        <v>243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2"/>
      <c r="AQ33" s="72" t="s">
        <v>184</v>
      </c>
      <c r="AR33" s="92" t="s">
        <v>244</v>
      </c>
      <c r="AS33" s="93"/>
      <c r="AT33" s="93"/>
      <c r="AU33" s="93"/>
      <c r="AV33" s="93" t="s">
        <v>236</v>
      </c>
      <c r="AW33" s="93"/>
      <c r="AX33" s="93"/>
      <c r="AY33" s="93"/>
      <c r="AZ33" s="93"/>
      <c r="BA33" s="86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8"/>
      <c r="BO33" s="86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8"/>
      <c r="CC33" s="86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8"/>
      <c r="CQ33" s="86">
        <f t="shared" ref="CQ33:DE33" si="29">SUM(BA33:CC33)</f>
        <v>0</v>
      </c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104"/>
    </row>
    <row r="34" spans="1:109" ht="11.25" customHeight="1" thickBot="1">
      <c r="A34" s="81" t="s">
        <v>245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2"/>
      <c r="AQ34" s="72" t="s">
        <v>184</v>
      </c>
      <c r="AR34" s="92" t="s">
        <v>246</v>
      </c>
      <c r="AS34" s="93"/>
      <c r="AT34" s="93"/>
      <c r="AU34" s="93"/>
      <c r="AV34" s="93" t="s">
        <v>200</v>
      </c>
      <c r="AW34" s="93"/>
      <c r="AX34" s="93"/>
      <c r="AY34" s="93"/>
      <c r="AZ34" s="93"/>
      <c r="BA34" s="86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8"/>
      <c r="BO34" s="86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8"/>
      <c r="CC34" s="86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8"/>
      <c r="CQ34" s="86">
        <f t="shared" ref="CQ34:DE34" si="30">SUM(BA34:CC34)</f>
        <v>0</v>
      </c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104"/>
    </row>
    <row r="35" spans="1:109" ht="3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</row>
    <row r="36" spans="1:109">
      <c r="DE36" s="11" t="s">
        <v>247</v>
      </c>
    </row>
    <row r="37" spans="1:109" s="8" customFormat="1" ht="35.25" customHeight="1">
      <c r="A37" s="95" t="s">
        <v>30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6"/>
      <c r="AQ37" s="13"/>
      <c r="AR37" s="97" t="s">
        <v>29</v>
      </c>
      <c r="AS37" s="95"/>
      <c r="AT37" s="95"/>
      <c r="AU37" s="96"/>
      <c r="AV37" s="97" t="s">
        <v>33</v>
      </c>
      <c r="AW37" s="95"/>
      <c r="AX37" s="95"/>
      <c r="AY37" s="95"/>
      <c r="AZ37" s="96"/>
      <c r="BA37" s="97" t="s">
        <v>34</v>
      </c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9"/>
      <c r="BO37" s="97" t="s">
        <v>141</v>
      </c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9"/>
      <c r="CC37" s="97" t="s">
        <v>142</v>
      </c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9"/>
      <c r="CQ37" s="100" t="s">
        <v>35</v>
      </c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</row>
    <row r="38" spans="1:109" s="8" customFormat="1" ht="12" thickBot="1">
      <c r="A38" s="95">
        <v>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6"/>
      <c r="AQ38" s="13"/>
      <c r="AR38" s="84">
        <v>2</v>
      </c>
      <c r="AS38" s="85"/>
      <c r="AT38" s="85"/>
      <c r="AU38" s="89"/>
      <c r="AV38" s="84">
        <v>3</v>
      </c>
      <c r="AW38" s="85"/>
      <c r="AX38" s="85"/>
      <c r="AY38" s="85"/>
      <c r="AZ38" s="89"/>
      <c r="BA38" s="84">
        <v>4</v>
      </c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9"/>
      <c r="BO38" s="84">
        <v>5</v>
      </c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9"/>
      <c r="CC38" s="84">
        <v>6</v>
      </c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9"/>
      <c r="CQ38" s="84">
        <v>7</v>
      </c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</row>
    <row r="39" spans="1:109" ht="22.5" customHeight="1">
      <c r="A39" s="157" t="s">
        <v>248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8"/>
      <c r="AQ39" s="72" t="s">
        <v>184</v>
      </c>
      <c r="AR39" s="92" t="s">
        <v>212</v>
      </c>
      <c r="AS39" s="93"/>
      <c r="AT39" s="93"/>
      <c r="AU39" s="93"/>
      <c r="AV39" s="93" t="s">
        <v>249</v>
      </c>
      <c r="AW39" s="93"/>
      <c r="AX39" s="93"/>
      <c r="AY39" s="93"/>
      <c r="AZ39" s="93"/>
      <c r="BA39" s="86">
        <f t="shared" ref="BA39:BN39" si="31">SUM(BA40,BA44,BA51,BA54,BA57,BA60,BA63,BA68,BA72)</f>
        <v>0</v>
      </c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8"/>
      <c r="BO39" s="86">
        <f t="shared" ref="BO39:CB39" si="32">SUM(BO40,BO44,BO51,BO54,BO57,BO60,BO63,BO68,BO72)</f>
        <v>7280827.1999999993</v>
      </c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8"/>
      <c r="CC39" s="86">
        <f t="shared" ref="CC39:CP39" si="33">SUM(CC40,CC44,CC51,CC54,CC57,CC60,CC63,CC68,CC72)</f>
        <v>0</v>
      </c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8"/>
      <c r="CQ39" s="86">
        <f t="shared" ref="CQ39:DE39" si="34">SUM(CQ40,CQ44,CQ51,CQ54,CQ57,CQ60,CQ63,CQ68,CQ72)</f>
        <v>7280827.1999999993</v>
      </c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104"/>
    </row>
    <row r="40" spans="1:109" ht="11.25" customHeight="1">
      <c r="A40" s="81" t="s">
        <v>250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2"/>
      <c r="AQ40" s="72" t="s">
        <v>184</v>
      </c>
      <c r="AR40" s="92" t="s">
        <v>251</v>
      </c>
      <c r="AS40" s="93"/>
      <c r="AT40" s="93"/>
      <c r="AU40" s="93"/>
      <c r="AV40" s="93" t="s">
        <v>252</v>
      </c>
      <c r="AW40" s="93"/>
      <c r="AX40" s="93"/>
      <c r="AY40" s="93"/>
      <c r="AZ40" s="93"/>
      <c r="BA40" s="86">
        <f t="shared" ref="BA40:BN40" si="35">SUM(BA41:BA43)</f>
        <v>0</v>
      </c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8"/>
      <c r="BO40" s="86">
        <f t="shared" ref="BO40:CB40" si="36">SUM(BO41:BO43)</f>
        <v>6490784.0999999996</v>
      </c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8"/>
      <c r="CC40" s="86">
        <f t="shared" ref="CC40:CP40" si="37">SUM(CC41:CC43)</f>
        <v>0</v>
      </c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8"/>
      <c r="CQ40" s="86">
        <f t="shared" ref="CQ40:DE40" si="38">SUM(CQ41:CQ43)</f>
        <v>6490784.0999999996</v>
      </c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104"/>
    </row>
    <row r="41" spans="1:109" ht="22.5" customHeight="1">
      <c r="A41" s="81" t="s">
        <v>253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2"/>
      <c r="AQ41" s="72" t="s">
        <v>184</v>
      </c>
      <c r="AR41" s="92" t="s">
        <v>254</v>
      </c>
      <c r="AS41" s="93"/>
      <c r="AT41" s="93"/>
      <c r="AU41" s="93"/>
      <c r="AV41" s="93" t="s">
        <v>255</v>
      </c>
      <c r="AW41" s="93"/>
      <c r="AX41" s="93"/>
      <c r="AY41" s="93"/>
      <c r="AZ41" s="93"/>
      <c r="BA41" s="86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8"/>
      <c r="BO41" s="86">
        <v>4890386.91</v>
      </c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8"/>
      <c r="CC41" s="86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8"/>
      <c r="CQ41" s="86">
        <f t="shared" ref="CQ41:DE41" si="39">SUM(BA41:CC41)</f>
        <v>4890386.91</v>
      </c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104"/>
    </row>
    <row r="42" spans="1:109" ht="11.25" customHeight="1">
      <c r="A42" s="81" t="s">
        <v>256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2"/>
      <c r="AQ42" s="72" t="s">
        <v>184</v>
      </c>
      <c r="AR42" s="92" t="s">
        <v>257</v>
      </c>
      <c r="AS42" s="93"/>
      <c r="AT42" s="93"/>
      <c r="AU42" s="93"/>
      <c r="AV42" s="93" t="s">
        <v>258</v>
      </c>
      <c r="AW42" s="93"/>
      <c r="AX42" s="93"/>
      <c r="AY42" s="93"/>
      <c r="AZ42" s="93"/>
      <c r="BA42" s="86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8"/>
      <c r="BO42" s="86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8"/>
      <c r="CC42" s="86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8"/>
      <c r="CQ42" s="86">
        <f t="shared" ref="CQ42:DE42" si="40">SUM(BA42:CC42)</f>
        <v>0</v>
      </c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104"/>
    </row>
    <row r="43" spans="1:109" ht="11.25" customHeight="1">
      <c r="A43" s="81" t="s">
        <v>259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2"/>
      <c r="AQ43" s="72" t="s">
        <v>184</v>
      </c>
      <c r="AR43" s="92" t="s">
        <v>260</v>
      </c>
      <c r="AS43" s="93"/>
      <c r="AT43" s="93"/>
      <c r="AU43" s="93"/>
      <c r="AV43" s="93" t="s">
        <v>261</v>
      </c>
      <c r="AW43" s="93"/>
      <c r="AX43" s="93"/>
      <c r="AY43" s="93"/>
      <c r="AZ43" s="93"/>
      <c r="BA43" s="86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8"/>
      <c r="BO43" s="86">
        <v>1600397.19</v>
      </c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8"/>
      <c r="CC43" s="86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8"/>
      <c r="CQ43" s="86">
        <f t="shared" ref="CQ43:DE43" si="41">SUM(BA43:CC43)</f>
        <v>1600397.19</v>
      </c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104"/>
    </row>
    <row r="44" spans="1:109" ht="11.25" customHeight="1">
      <c r="A44" s="81" t="s">
        <v>262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2"/>
      <c r="AQ44" s="72" t="s">
        <v>184</v>
      </c>
      <c r="AR44" s="92" t="s">
        <v>221</v>
      </c>
      <c r="AS44" s="93"/>
      <c r="AT44" s="93"/>
      <c r="AU44" s="93"/>
      <c r="AV44" s="93" t="s">
        <v>263</v>
      </c>
      <c r="AW44" s="93"/>
      <c r="AX44" s="93"/>
      <c r="AY44" s="93"/>
      <c r="AZ44" s="93"/>
      <c r="BA44" s="86">
        <f t="shared" ref="BA44:BN44" si="42">SUM(BA45:BA50)</f>
        <v>0</v>
      </c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8"/>
      <c r="BO44" s="86">
        <f t="shared" ref="BO44:CB44" si="43">SUM(BO45:BO50)</f>
        <v>7324.72</v>
      </c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8"/>
      <c r="CC44" s="86">
        <f t="shared" ref="CC44:CP44" si="44">SUM(CC45:CC50)</f>
        <v>0</v>
      </c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8"/>
      <c r="CQ44" s="86">
        <f t="shared" ref="CQ44:DE44" si="45">SUM(CQ45:CQ50)</f>
        <v>7324.72</v>
      </c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104"/>
    </row>
    <row r="45" spans="1:109" ht="22.5" customHeight="1">
      <c r="A45" s="81" t="s">
        <v>264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2"/>
      <c r="AQ45" s="72" t="s">
        <v>184</v>
      </c>
      <c r="AR45" s="92" t="s">
        <v>224</v>
      </c>
      <c r="AS45" s="93"/>
      <c r="AT45" s="93"/>
      <c r="AU45" s="93"/>
      <c r="AV45" s="93" t="s">
        <v>265</v>
      </c>
      <c r="AW45" s="93"/>
      <c r="AX45" s="93"/>
      <c r="AY45" s="93"/>
      <c r="AZ45" s="93"/>
      <c r="BA45" s="86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8"/>
      <c r="BO45" s="86">
        <v>5636.72</v>
      </c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8"/>
      <c r="CC45" s="86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8"/>
      <c r="CQ45" s="86">
        <f t="shared" ref="CQ45:DE45" si="46">SUM(BA45:CC45)</f>
        <v>5636.72</v>
      </c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104"/>
    </row>
    <row r="46" spans="1:109" ht="11.25" customHeight="1">
      <c r="A46" s="81" t="s">
        <v>266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2"/>
      <c r="AQ46" s="72" t="s">
        <v>184</v>
      </c>
      <c r="AR46" s="92" t="s">
        <v>227</v>
      </c>
      <c r="AS46" s="93"/>
      <c r="AT46" s="93"/>
      <c r="AU46" s="93"/>
      <c r="AV46" s="93" t="s">
        <v>267</v>
      </c>
      <c r="AW46" s="93"/>
      <c r="AX46" s="93"/>
      <c r="AY46" s="93"/>
      <c r="AZ46" s="93"/>
      <c r="BA46" s="86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8"/>
      <c r="BO46" s="86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8"/>
      <c r="CC46" s="86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8"/>
      <c r="CQ46" s="86">
        <f t="shared" ref="CQ46:DE46" si="47">SUM(BA46:CC46)</f>
        <v>0</v>
      </c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104"/>
    </row>
    <row r="47" spans="1:109" ht="11.25" customHeight="1">
      <c r="A47" s="81" t="s">
        <v>268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2"/>
      <c r="AQ47" s="72" t="s">
        <v>184</v>
      </c>
      <c r="AR47" s="92" t="s">
        <v>234</v>
      </c>
      <c r="AS47" s="93"/>
      <c r="AT47" s="93"/>
      <c r="AU47" s="93"/>
      <c r="AV47" s="93" t="s">
        <v>269</v>
      </c>
      <c r="AW47" s="93"/>
      <c r="AX47" s="93"/>
      <c r="AY47" s="93"/>
      <c r="AZ47" s="93"/>
      <c r="BA47" s="86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8"/>
      <c r="BO47" s="86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8"/>
      <c r="CC47" s="86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8"/>
      <c r="CQ47" s="86">
        <f t="shared" ref="CQ47:DE47" si="48">SUM(BA47:CC47)</f>
        <v>0</v>
      </c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104"/>
    </row>
    <row r="48" spans="1:109" ht="11.25" customHeight="1">
      <c r="A48" s="81" t="s">
        <v>270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2"/>
      <c r="AQ48" s="72" t="s">
        <v>184</v>
      </c>
      <c r="AR48" s="92" t="s">
        <v>271</v>
      </c>
      <c r="AS48" s="93"/>
      <c r="AT48" s="93"/>
      <c r="AU48" s="93"/>
      <c r="AV48" s="93" t="s">
        <v>272</v>
      </c>
      <c r="AW48" s="93"/>
      <c r="AX48" s="93"/>
      <c r="AY48" s="93"/>
      <c r="AZ48" s="93"/>
      <c r="BA48" s="86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8"/>
      <c r="BO48" s="86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8"/>
      <c r="CC48" s="86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8"/>
      <c r="CQ48" s="86">
        <f t="shared" ref="CQ48:DE48" si="49">SUM(BA48:CC48)</f>
        <v>0</v>
      </c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104"/>
    </row>
    <row r="49" spans="1:109" ht="11.25" customHeight="1">
      <c r="A49" s="81" t="s">
        <v>273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2"/>
      <c r="AQ49" s="72" t="s">
        <v>184</v>
      </c>
      <c r="AR49" s="92" t="s">
        <v>274</v>
      </c>
      <c r="AS49" s="93"/>
      <c r="AT49" s="93"/>
      <c r="AU49" s="93"/>
      <c r="AV49" s="93" t="s">
        <v>275</v>
      </c>
      <c r="AW49" s="93"/>
      <c r="AX49" s="93"/>
      <c r="AY49" s="93"/>
      <c r="AZ49" s="93"/>
      <c r="BA49" s="86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8"/>
      <c r="BO49" s="86">
        <v>288</v>
      </c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8"/>
      <c r="CC49" s="86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8"/>
      <c r="CQ49" s="86">
        <f t="shared" ref="CQ49:DE49" si="50">SUM(BA49:CC49)</f>
        <v>288</v>
      </c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104"/>
    </row>
    <row r="50" spans="1:109" ht="11.25" customHeight="1">
      <c r="A50" s="81" t="s">
        <v>276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2"/>
      <c r="AQ50" s="72" t="s">
        <v>184</v>
      </c>
      <c r="AR50" s="92" t="s">
        <v>277</v>
      </c>
      <c r="AS50" s="93"/>
      <c r="AT50" s="93"/>
      <c r="AU50" s="93"/>
      <c r="AV50" s="93" t="s">
        <v>278</v>
      </c>
      <c r="AW50" s="93"/>
      <c r="AX50" s="93"/>
      <c r="AY50" s="93"/>
      <c r="AZ50" s="93"/>
      <c r="BA50" s="86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8"/>
      <c r="BO50" s="86">
        <v>1400</v>
      </c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8"/>
      <c r="CC50" s="86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8"/>
      <c r="CQ50" s="86">
        <f t="shared" ref="CQ50:DE50" si="51">SUM(BA50:CC50)</f>
        <v>1400</v>
      </c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104"/>
    </row>
    <row r="51" spans="1:109" ht="11.25" customHeight="1">
      <c r="A51" s="81" t="s">
        <v>279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2"/>
      <c r="AQ51" s="72" t="s">
        <v>184</v>
      </c>
      <c r="AR51" s="92" t="s">
        <v>280</v>
      </c>
      <c r="AS51" s="93"/>
      <c r="AT51" s="93"/>
      <c r="AU51" s="93"/>
      <c r="AV51" s="93" t="s">
        <v>281</v>
      </c>
      <c r="AW51" s="93"/>
      <c r="AX51" s="93"/>
      <c r="AY51" s="93"/>
      <c r="AZ51" s="93"/>
      <c r="BA51" s="86">
        <f t="shared" ref="BA51:BN51" si="52">SUM(BA52:BA53)</f>
        <v>0</v>
      </c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8"/>
      <c r="BO51" s="86">
        <f t="shared" ref="BO51:CB51" si="53">SUM(BO52:BO53)</f>
        <v>0</v>
      </c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8"/>
      <c r="CC51" s="86">
        <f t="shared" ref="CC51:CP51" si="54">SUM(CC52:CC53)</f>
        <v>0</v>
      </c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8"/>
      <c r="CQ51" s="86">
        <f t="shared" ref="CQ51:DE51" si="55">SUM(CQ52:CQ53)</f>
        <v>0</v>
      </c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104"/>
    </row>
    <row r="52" spans="1:109" ht="22.5" customHeight="1">
      <c r="A52" s="81" t="s">
        <v>282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2"/>
      <c r="AQ52" s="72" t="s">
        <v>184</v>
      </c>
      <c r="AR52" s="92" t="s">
        <v>283</v>
      </c>
      <c r="AS52" s="93"/>
      <c r="AT52" s="93"/>
      <c r="AU52" s="93"/>
      <c r="AV52" s="93" t="s">
        <v>284</v>
      </c>
      <c r="AW52" s="93"/>
      <c r="AX52" s="93"/>
      <c r="AY52" s="93"/>
      <c r="AZ52" s="93"/>
      <c r="BA52" s="86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8"/>
      <c r="BO52" s="86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8"/>
      <c r="CC52" s="86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8"/>
      <c r="CQ52" s="86">
        <f t="shared" ref="CQ52:DE52" si="56">SUM(BA52:CC52)</f>
        <v>0</v>
      </c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104"/>
    </row>
    <row r="53" spans="1:109" ht="11.25" customHeight="1">
      <c r="A53" s="81" t="s">
        <v>285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2"/>
      <c r="AQ53" s="72" t="s">
        <v>184</v>
      </c>
      <c r="AR53" s="92" t="s">
        <v>286</v>
      </c>
      <c r="AS53" s="93"/>
      <c r="AT53" s="93"/>
      <c r="AU53" s="93"/>
      <c r="AV53" s="93" t="s">
        <v>287</v>
      </c>
      <c r="AW53" s="93"/>
      <c r="AX53" s="93"/>
      <c r="AY53" s="93"/>
      <c r="AZ53" s="93"/>
      <c r="BA53" s="86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8"/>
      <c r="BO53" s="86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8"/>
      <c r="CC53" s="86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8"/>
      <c r="CQ53" s="86">
        <f t="shared" ref="CQ53:DE53" si="57">SUM(BA53:CC53)</f>
        <v>0</v>
      </c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104"/>
    </row>
    <row r="54" spans="1:109" ht="11.25" customHeight="1">
      <c r="A54" s="81" t="s">
        <v>288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2"/>
      <c r="AQ54" s="72" t="s">
        <v>184</v>
      </c>
      <c r="AR54" s="92" t="s">
        <v>252</v>
      </c>
      <c r="AS54" s="93"/>
      <c r="AT54" s="93"/>
      <c r="AU54" s="93"/>
      <c r="AV54" s="93" t="s">
        <v>289</v>
      </c>
      <c r="AW54" s="93"/>
      <c r="AX54" s="93"/>
      <c r="AY54" s="93"/>
      <c r="AZ54" s="93"/>
      <c r="BA54" s="86">
        <f t="shared" ref="BA54:BN54" si="58">SUM(BA55:BA56)</f>
        <v>0</v>
      </c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8"/>
      <c r="BO54" s="86">
        <f t="shared" ref="BO54:CB54" si="59">SUM(BO55:BO56)</f>
        <v>0</v>
      </c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8"/>
      <c r="CC54" s="86">
        <f t="shared" ref="CC54:CP54" si="60">SUM(CC55:CC56)</f>
        <v>0</v>
      </c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8"/>
      <c r="CQ54" s="86">
        <f t="shared" ref="CQ54:DE54" si="61">SUM(CQ55:CQ56)</f>
        <v>0</v>
      </c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104"/>
    </row>
    <row r="55" spans="1:109" ht="33.75" customHeight="1">
      <c r="A55" s="81" t="s">
        <v>290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2"/>
      <c r="AQ55" s="72" t="s">
        <v>184</v>
      </c>
      <c r="AR55" s="92" t="s">
        <v>255</v>
      </c>
      <c r="AS55" s="93"/>
      <c r="AT55" s="93"/>
      <c r="AU55" s="93"/>
      <c r="AV55" s="93" t="s">
        <v>291</v>
      </c>
      <c r="AW55" s="93"/>
      <c r="AX55" s="93"/>
      <c r="AY55" s="93"/>
      <c r="AZ55" s="93"/>
      <c r="BA55" s="86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8"/>
      <c r="BO55" s="86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8"/>
      <c r="CC55" s="86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8"/>
      <c r="CQ55" s="86">
        <f t="shared" ref="CQ55:DE55" si="62">SUM(BA55:CC55)</f>
        <v>0</v>
      </c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104"/>
    </row>
    <row r="56" spans="1:109" ht="22.5" customHeight="1">
      <c r="A56" s="81" t="s">
        <v>292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2"/>
      <c r="AQ56" s="72" t="s">
        <v>184</v>
      </c>
      <c r="AR56" s="92" t="s">
        <v>258</v>
      </c>
      <c r="AS56" s="93"/>
      <c r="AT56" s="93"/>
      <c r="AU56" s="93"/>
      <c r="AV56" s="93" t="s">
        <v>293</v>
      </c>
      <c r="AW56" s="93"/>
      <c r="AX56" s="93"/>
      <c r="AY56" s="93"/>
      <c r="AZ56" s="93"/>
      <c r="BA56" s="86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8"/>
      <c r="BO56" s="86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8"/>
      <c r="CC56" s="86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8"/>
      <c r="CQ56" s="86">
        <f t="shared" ref="CQ56:DE56" si="63">SUM(BA56:CC56)</f>
        <v>0</v>
      </c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104"/>
    </row>
    <row r="57" spans="1:109" ht="11.25" customHeight="1">
      <c r="A57" s="81" t="s">
        <v>294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2"/>
      <c r="AQ57" s="72" t="s">
        <v>184</v>
      </c>
      <c r="AR57" s="92" t="s">
        <v>281</v>
      </c>
      <c r="AS57" s="93"/>
      <c r="AT57" s="93"/>
      <c r="AU57" s="93"/>
      <c r="AV57" s="93" t="s">
        <v>295</v>
      </c>
      <c r="AW57" s="93"/>
      <c r="AX57" s="93"/>
      <c r="AY57" s="93"/>
      <c r="AZ57" s="93"/>
      <c r="BA57" s="86">
        <f t="shared" ref="BA57:BN57" si="64">SUM(BA58:BA59)</f>
        <v>0</v>
      </c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8"/>
      <c r="BO57" s="86">
        <f t="shared" ref="BO57:CB57" si="65">SUM(BO58:BO59)</f>
        <v>0</v>
      </c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8"/>
      <c r="CC57" s="86">
        <f t="shared" ref="CC57:CP57" si="66">SUM(CC58:CC59)</f>
        <v>0</v>
      </c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8"/>
      <c r="CQ57" s="86">
        <f t="shared" ref="CQ57:DE57" si="67">SUM(CQ58:CQ59)</f>
        <v>0</v>
      </c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104"/>
    </row>
    <row r="58" spans="1:109" ht="33.75" customHeight="1">
      <c r="A58" s="81" t="s">
        <v>296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2"/>
      <c r="AQ58" s="72" t="s">
        <v>184</v>
      </c>
      <c r="AR58" s="92" t="s">
        <v>287</v>
      </c>
      <c r="AS58" s="93"/>
      <c r="AT58" s="93"/>
      <c r="AU58" s="93"/>
      <c r="AV58" s="93" t="s">
        <v>297</v>
      </c>
      <c r="AW58" s="93"/>
      <c r="AX58" s="93"/>
      <c r="AY58" s="93"/>
      <c r="AZ58" s="93"/>
      <c r="BA58" s="86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8"/>
      <c r="BO58" s="86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8"/>
      <c r="CC58" s="86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8"/>
      <c r="CQ58" s="86">
        <f t="shared" ref="CQ58:DE58" si="68">SUM(BA58:CC58)</f>
        <v>0</v>
      </c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104"/>
    </row>
    <row r="59" spans="1:109" ht="11.25" customHeight="1">
      <c r="A59" s="81" t="s">
        <v>298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2"/>
      <c r="AQ59" s="72" t="s">
        <v>184</v>
      </c>
      <c r="AR59" s="92" t="s">
        <v>299</v>
      </c>
      <c r="AS59" s="93"/>
      <c r="AT59" s="93"/>
      <c r="AU59" s="93"/>
      <c r="AV59" s="93" t="s">
        <v>300</v>
      </c>
      <c r="AW59" s="93"/>
      <c r="AX59" s="93"/>
      <c r="AY59" s="93"/>
      <c r="AZ59" s="93"/>
      <c r="BA59" s="86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8"/>
      <c r="BO59" s="86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8"/>
      <c r="CC59" s="86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8"/>
      <c r="CQ59" s="86">
        <f t="shared" ref="CQ59:DE59" si="69">SUM(BA59:CC59)</f>
        <v>0</v>
      </c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104"/>
    </row>
    <row r="60" spans="1:109" ht="11.25" customHeight="1">
      <c r="A60" s="81" t="s">
        <v>301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2"/>
      <c r="AQ60" s="72" t="s">
        <v>184</v>
      </c>
      <c r="AR60" s="92" t="s">
        <v>289</v>
      </c>
      <c r="AS60" s="93"/>
      <c r="AT60" s="93"/>
      <c r="AU60" s="93"/>
      <c r="AV60" s="93" t="s">
        <v>302</v>
      </c>
      <c r="AW60" s="93"/>
      <c r="AX60" s="93"/>
      <c r="AY60" s="93"/>
      <c r="AZ60" s="93"/>
      <c r="BA60" s="86">
        <f t="shared" ref="BA60:BN60" si="70">SUM(BA61:BA62)</f>
        <v>0</v>
      </c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8"/>
      <c r="BO60" s="86">
        <f t="shared" ref="BO60:CB60" si="71">SUM(BO61:BO62)</f>
        <v>0</v>
      </c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8"/>
      <c r="CC60" s="86">
        <f t="shared" ref="CC60:CP60" si="72">SUM(CC61:CC62)</f>
        <v>0</v>
      </c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8"/>
      <c r="CQ60" s="86">
        <f t="shared" ref="CQ60:DE60" si="73">SUM(CQ61:CQ62)</f>
        <v>0</v>
      </c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104"/>
    </row>
    <row r="61" spans="1:109" ht="22.5" customHeight="1">
      <c r="A61" s="81" t="s">
        <v>303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2"/>
      <c r="AQ61" s="72" t="s">
        <v>184</v>
      </c>
      <c r="AR61" s="92" t="s">
        <v>293</v>
      </c>
      <c r="AS61" s="93"/>
      <c r="AT61" s="93"/>
      <c r="AU61" s="93"/>
      <c r="AV61" s="93" t="s">
        <v>304</v>
      </c>
      <c r="AW61" s="93"/>
      <c r="AX61" s="93"/>
      <c r="AY61" s="93"/>
      <c r="AZ61" s="93"/>
      <c r="BA61" s="86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8"/>
      <c r="BO61" s="86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8"/>
      <c r="CC61" s="86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8"/>
      <c r="CQ61" s="86">
        <f t="shared" ref="CQ61:DE61" si="74">SUM(BA61:CC61)</f>
        <v>0</v>
      </c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104"/>
    </row>
    <row r="62" spans="1:109" ht="22.5" customHeight="1">
      <c r="A62" s="81" t="s">
        <v>305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2"/>
      <c r="AQ62" s="72" t="s">
        <v>184</v>
      </c>
      <c r="AR62" s="92" t="s">
        <v>306</v>
      </c>
      <c r="AS62" s="93"/>
      <c r="AT62" s="93"/>
      <c r="AU62" s="93"/>
      <c r="AV62" s="93" t="s">
        <v>307</v>
      </c>
      <c r="AW62" s="93"/>
      <c r="AX62" s="93"/>
      <c r="AY62" s="93"/>
      <c r="AZ62" s="93"/>
      <c r="BA62" s="86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8"/>
      <c r="BO62" s="86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8"/>
      <c r="CC62" s="86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8"/>
      <c r="CQ62" s="86">
        <f t="shared" ref="CQ62:DE62" si="75">SUM(BA62:CC62)</f>
        <v>0</v>
      </c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104"/>
    </row>
    <row r="63" spans="1:109" ht="11.25" customHeight="1" thickBot="1">
      <c r="A63" s="81" t="s">
        <v>308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2"/>
      <c r="AQ63" s="72" t="s">
        <v>184</v>
      </c>
      <c r="AR63" s="92" t="s">
        <v>295</v>
      </c>
      <c r="AS63" s="93"/>
      <c r="AT63" s="93"/>
      <c r="AU63" s="93"/>
      <c r="AV63" s="93" t="s">
        <v>309</v>
      </c>
      <c r="AW63" s="93"/>
      <c r="AX63" s="93"/>
      <c r="AY63" s="93"/>
      <c r="AZ63" s="93"/>
      <c r="BA63" s="86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8"/>
      <c r="BO63" s="86">
        <v>6751.03</v>
      </c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8"/>
      <c r="CC63" s="86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8"/>
      <c r="CQ63" s="86">
        <f t="shared" ref="CQ63:DE63" si="76">SUM(BA63:CC63)</f>
        <v>6751.03</v>
      </c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104"/>
    </row>
    <row r="64" spans="1:109" ht="3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</row>
    <row r="65" spans="1:109">
      <c r="DE65" s="11" t="s">
        <v>310</v>
      </c>
    </row>
    <row r="66" spans="1:109" s="8" customFormat="1" ht="35.25" customHeight="1">
      <c r="A66" s="95" t="s">
        <v>30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6"/>
      <c r="AQ66" s="13"/>
      <c r="AR66" s="97" t="s">
        <v>29</v>
      </c>
      <c r="AS66" s="95"/>
      <c r="AT66" s="95"/>
      <c r="AU66" s="96"/>
      <c r="AV66" s="97" t="s">
        <v>33</v>
      </c>
      <c r="AW66" s="95"/>
      <c r="AX66" s="95"/>
      <c r="AY66" s="95"/>
      <c r="AZ66" s="96"/>
      <c r="BA66" s="97" t="s">
        <v>34</v>
      </c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9"/>
      <c r="BO66" s="97" t="s">
        <v>141</v>
      </c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9"/>
      <c r="CC66" s="97" t="s">
        <v>142</v>
      </c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9"/>
      <c r="CQ66" s="100" t="s">
        <v>35</v>
      </c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</row>
    <row r="67" spans="1:109" s="8" customFormat="1" ht="12" thickBot="1">
      <c r="A67" s="95">
        <v>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6"/>
      <c r="AQ67" s="13"/>
      <c r="AR67" s="84">
        <v>2</v>
      </c>
      <c r="AS67" s="85"/>
      <c r="AT67" s="85"/>
      <c r="AU67" s="89"/>
      <c r="AV67" s="84">
        <v>3</v>
      </c>
      <c r="AW67" s="85"/>
      <c r="AX67" s="85"/>
      <c r="AY67" s="85"/>
      <c r="AZ67" s="89"/>
      <c r="BA67" s="84">
        <v>4</v>
      </c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9"/>
      <c r="BO67" s="84">
        <v>5</v>
      </c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9"/>
      <c r="CC67" s="84">
        <v>6</v>
      </c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9"/>
      <c r="CQ67" s="84">
        <v>7</v>
      </c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</row>
    <row r="68" spans="1:109" ht="11.25" customHeight="1">
      <c r="A68" s="157" t="s">
        <v>311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8"/>
      <c r="AQ68" s="72" t="s">
        <v>184</v>
      </c>
      <c r="AR68" s="92" t="s">
        <v>302</v>
      </c>
      <c r="AS68" s="93"/>
      <c r="AT68" s="93"/>
      <c r="AU68" s="93"/>
      <c r="AV68" s="93" t="s">
        <v>312</v>
      </c>
      <c r="AW68" s="93"/>
      <c r="AX68" s="93"/>
      <c r="AY68" s="93"/>
      <c r="AZ68" s="93"/>
      <c r="BA68" s="86">
        <f t="shared" ref="BA68:BN68" si="77">SUM(BA69:BA71)</f>
        <v>0</v>
      </c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8"/>
      <c r="BO68" s="86">
        <f t="shared" ref="BO68:CB68" si="78">SUM(BO69:BO71)</f>
        <v>775967.35</v>
      </c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8"/>
      <c r="CC68" s="86">
        <f t="shared" ref="CC68:CP68" si="79">SUM(CC69:CC71)</f>
        <v>0</v>
      </c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8"/>
      <c r="CQ68" s="86">
        <f t="shared" ref="CQ68:DE68" si="80">SUM(CQ69:CQ71)</f>
        <v>775967.35</v>
      </c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104"/>
    </row>
    <row r="69" spans="1:109" ht="22.5" customHeight="1">
      <c r="A69" s="81" t="s">
        <v>313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2"/>
      <c r="AQ69" s="72" t="s">
        <v>184</v>
      </c>
      <c r="AR69" s="92" t="s">
        <v>314</v>
      </c>
      <c r="AS69" s="93"/>
      <c r="AT69" s="93"/>
      <c r="AU69" s="93"/>
      <c r="AV69" s="93" t="s">
        <v>315</v>
      </c>
      <c r="AW69" s="93"/>
      <c r="AX69" s="93"/>
      <c r="AY69" s="93"/>
      <c r="AZ69" s="93"/>
      <c r="BA69" s="86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8"/>
      <c r="BO69" s="86">
        <v>773532.65</v>
      </c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8"/>
      <c r="CC69" s="86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8"/>
      <c r="CQ69" s="86">
        <f t="shared" ref="CQ69:DE69" si="81">SUM(BA69:CC69)</f>
        <v>773532.65</v>
      </c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104"/>
    </row>
    <row r="70" spans="1:109" ht="11.25" customHeight="1">
      <c r="A70" s="81" t="s">
        <v>316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2"/>
      <c r="AQ70" s="72" t="s">
        <v>184</v>
      </c>
      <c r="AR70" s="92" t="s">
        <v>317</v>
      </c>
      <c r="AS70" s="93"/>
      <c r="AT70" s="93"/>
      <c r="AU70" s="93"/>
      <c r="AV70" s="93" t="s">
        <v>318</v>
      </c>
      <c r="AW70" s="93"/>
      <c r="AX70" s="93"/>
      <c r="AY70" s="93"/>
      <c r="AZ70" s="93"/>
      <c r="BA70" s="86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8"/>
      <c r="BO70" s="86">
        <v>2434.6999999999998</v>
      </c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8"/>
      <c r="CC70" s="86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8"/>
      <c r="CQ70" s="86">
        <f t="shared" ref="CQ70:DE70" si="82">SUM(BA70:CC70)</f>
        <v>2434.6999999999998</v>
      </c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104"/>
    </row>
    <row r="71" spans="1:109" ht="11.25" customHeight="1">
      <c r="A71" s="81" t="s">
        <v>319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2"/>
      <c r="AQ71" s="72" t="s">
        <v>184</v>
      </c>
      <c r="AR71" s="92" t="s">
        <v>320</v>
      </c>
      <c r="AS71" s="93"/>
      <c r="AT71" s="93"/>
      <c r="AU71" s="93"/>
      <c r="AV71" s="93" t="s">
        <v>321</v>
      </c>
      <c r="AW71" s="93"/>
      <c r="AX71" s="93"/>
      <c r="AY71" s="93"/>
      <c r="AZ71" s="93"/>
      <c r="BA71" s="86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8"/>
      <c r="BO71" s="86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8"/>
      <c r="CC71" s="86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8"/>
      <c r="CQ71" s="86">
        <f t="shared" ref="CQ71:DE71" si="83">SUM(BA71:CC71)</f>
        <v>0</v>
      </c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104"/>
    </row>
    <row r="72" spans="1:109" ht="11.25" customHeight="1">
      <c r="A72" s="81" t="s">
        <v>322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2"/>
      <c r="AQ72" s="72" t="s">
        <v>184</v>
      </c>
      <c r="AR72" s="92" t="s">
        <v>309</v>
      </c>
      <c r="AS72" s="93"/>
      <c r="AT72" s="93"/>
      <c r="AU72" s="93"/>
      <c r="AV72" s="93"/>
      <c r="AW72" s="93"/>
      <c r="AX72" s="93"/>
      <c r="AY72" s="93"/>
      <c r="AZ72" s="93"/>
      <c r="BA72" s="86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8"/>
      <c r="BO72" s="86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8"/>
      <c r="CC72" s="86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8"/>
      <c r="CQ72" s="86">
        <f t="shared" ref="CQ72:DE72" si="84">SUM(BA72:CC72)</f>
        <v>0</v>
      </c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104"/>
    </row>
    <row r="73" spans="1:109" ht="22.5" customHeight="1">
      <c r="A73" s="81" t="s">
        <v>323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2"/>
      <c r="AQ73" s="72" t="s">
        <v>184</v>
      </c>
      <c r="AR73" s="92" t="s">
        <v>324</v>
      </c>
      <c r="AS73" s="93"/>
      <c r="AT73" s="93"/>
      <c r="AU73" s="93"/>
      <c r="AV73" s="93"/>
      <c r="AW73" s="93"/>
      <c r="AX73" s="93"/>
      <c r="AY73" s="93"/>
      <c r="AZ73" s="93"/>
      <c r="BA73" s="86">
        <f t="shared" ref="BA73:BN73" si="85">BA74-BA75+BA76</f>
        <v>0</v>
      </c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8"/>
      <c r="BO73" s="86">
        <f t="shared" ref="BO73:CB73" si="86">BO74-BO75+BO76</f>
        <v>-771782.64999999944</v>
      </c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8"/>
      <c r="CC73" s="86">
        <f t="shared" ref="CC73:CP73" si="87">CC74-CC75+CC76</f>
        <v>0</v>
      </c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8"/>
      <c r="CQ73" s="86">
        <f t="shared" ref="CQ73:DE73" si="88">SUM(BA73:CC73)</f>
        <v>-771782.64999999944</v>
      </c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104"/>
    </row>
    <row r="74" spans="1:109" ht="11.25" customHeight="1">
      <c r="A74" s="81" t="s">
        <v>325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2"/>
      <c r="AQ74" s="72" t="s">
        <v>184</v>
      </c>
      <c r="AR74" s="92" t="s">
        <v>326</v>
      </c>
      <c r="AS74" s="93"/>
      <c r="AT74" s="93"/>
      <c r="AU74" s="93"/>
      <c r="AV74" s="93"/>
      <c r="AW74" s="93"/>
      <c r="AX74" s="93"/>
      <c r="AY74" s="93"/>
      <c r="AZ74" s="93"/>
      <c r="BA74" s="86">
        <f t="shared" ref="BA74:BN74" si="89">BA16-BA39</f>
        <v>0</v>
      </c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8"/>
      <c r="BO74" s="86">
        <f t="shared" ref="BO74:CB74" si="90">BO16-BO39</f>
        <v>-771782.64999999944</v>
      </c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8"/>
      <c r="CC74" s="86">
        <f t="shared" ref="CC74:CP74" si="91">CC16-CC39</f>
        <v>0</v>
      </c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8"/>
      <c r="CQ74" s="86">
        <f t="shared" ref="CQ74:DE74" si="92">CQ16-CQ39</f>
        <v>-771782.64999999944</v>
      </c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104"/>
    </row>
    <row r="75" spans="1:109" ht="11.25" customHeight="1">
      <c r="A75" s="81" t="s">
        <v>327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2"/>
      <c r="AQ75" s="72" t="s">
        <v>184</v>
      </c>
      <c r="AR75" s="92" t="s">
        <v>328</v>
      </c>
      <c r="AS75" s="93"/>
      <c r="AT75" s="93"/>
      <c r="AU75" s="93"/>
      <c r="AV75" s="93"/>
      <c r="AW75" s="93"/>
      <c r="AX75" s="93"/>
      <c r="AY75" s="93"/>
      <c r="AZ75" s="93"/>
      <c r="BA75" s="86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8"/>
      <c r="BO75" s="86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8"/>
      <c r="CC75" s="86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8"/>
      <c r="CQ75" s="86">
        <f t="shared" ref="CQ75:DE75" si="93">SUM(BA75:CC75)</f>
        <v>0</v>
      </c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104"/>
    </row>
    <row r="76" spans="1:109" ht="11.25" customHeight="1">
      <c r="A76" s="81" t="s">
        <v>329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2"/>
      <c r="AQ76" s="72" t="s">
        <v>184</v>
      </c>
      <c r="AR76" s="92" t="s">
        <v>330</v>
      </c>
      <c r="AS76" s="93"/>
      <c r="AT76" s="93"/>
      <c r="AU76" s="93"/>
      <c r="AV76" s="93"/>
      <c r="AW76" s="93"/>
      <c r="AX76" s="93"/>
      <c r="AY76" s="93"/>
      <c r="AZ76" s="93"/>
      <c r="BA76" s="86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8"/>
      <c r="BO76" s="86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8"/>
      <c r="CC76" s="86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8"/>
      <c r="CQ76" s="86">
        <f t="shared" ref="CQ76:DE76" si="94">SUM(BA76:CC76)</f>
        <v>0</v>
      </c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104"/>
    </row>
    <row r="77" spans="1:109" ht="22.5" customHeight="1">
      <c r="A77" s="81" t="s">
        <v>331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2"/>
      <c r="AQ77" s="72" t="s">
        <v>184</v>
      </c>
      <c r="AR77" s="92" t="s">
        <v>332</v>
      </c>
      <c r="AS77" s="93"/>
      <c r="AT77" s="93"/>
      <c r="AU77" s="93"/>
      <c r="AV77" s="93"/>
      <c r="AW77" s="93"/>
      <c r="AX77" s="93"/>
      <c r="AY77" s="93"/>
      <c r="AZ77" s="93"/>
      <c r="BA77" s="86">
        <f t="shared" ref="BA77:BN77" si="95">SUM(BA78,BA81,BA84,BA87,BA90)</f>
        <v>0</v>
      </c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8"/>
      <c r="BO77" s="86">
        <f t="shared" ref="BO77:CB77" si="96">SUM(BO78,BO81,BO84,BO87,BO90)</f>
        <v>-771782.65</v>
      </c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8"/>
      <c r="CC77" s="86">
        <f t="shared" ref="CC77:CP77" si="97">SUM(CC78,CC81,CC84,CC87,CC90)</f>
        <v>0</v>
      </c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8"/>
      <c r="CQ77" s="86">
        <f t="shared" ref="CQ77:DE77" si="98">SUM(CQ78,CQ81,CQ84,CQ87,CQ90)</f>
        <v>-771782.65</v>
      </c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104"/>
    </row>
    <row r="78" spans="1:109" ht="11.25" customHeight="1">
      <c r="A78" s="81" t="s">
        <v>333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2"/>
      <c r="AQ78" s="72" t="s">
        <v>184</v>
      </c>
      <c r="AR78" s="92" t="s">
        <v>334</v>
      </c>
      <c r="AS78" s="93"/>
      <c r="AT78" s="93"/>
      <c r="AU78" s="93"/>
      <c r="AV78" s="93"/>
      <c r="AW78" s="93"/>
      <c r="AX78" s="93"/>
      <c r="AY78" s="93"/>
      <c r="AZ78" s="93"/>
      <c r="BA78" s="86">
        <f t="shared" ref="BA78:BN78" si="99">BA79-BA80</f>
        <v>0</v>
      </c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8"/>
      <c r="BO78" s="86">
        <f t="shared" ref="BO78:CB78" si="100">BO79-BO80</f>
        <v>-773532.65</v>
      </c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8"/>
      <c r="CC78" s="86">
        <f t="shared" ref="CC78:CP78" si="101">CC79-CC80</f>
        <v>0</v>
      </c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8"/>
      <c r="CQ78" s="86">
        <f t="shared" ref="CQ78:DE78" si="102">CQ79-CQ80</f>
        <v>-773532.65</v>
      </c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104"/>
    </row>
    <row r="79" spans="1:109" ht="22.5" customHeight="1">
      <c r="A79" s="81" t="s">
        <v>335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2"/>
      <c r="AQ79" s="72" t="s">
        <v>184</v>
      </c>
      <c r="AR79" s="92" t="s">
        <v>336</v>
      </c>
      <c r="AS79" s="93"/>
      <c r="AT79" s="93"/>
      <c r="AU79" s="93"/>
      <c r="AV79" s="93" t="s">
        <v>332</v>
      </c>
      <c r="AW79" s="93"/>
      <c r="AX79" s="93"/>
      <c r="AY79" s="93"/>
      <c r="AZ79" s="93"/>
      <c r="BA79" s="86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8"/>
      <c r="BO79" s="86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8"/>
      <c r="CC79" s="86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8"/>
      <c r="CQ79" s="86">
        <f t="shared" ref="CQ79:DE79" si="103">SUM(BA79:CC79)</f>
        <v>0</v>
      </c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104"/>
    </row>
    <row r="80" spans="1:109" ht="11.25" customHeight="1">
      <c r="A80" s="81" t="s">
        <v>337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2"/>
      <c r="AQ80" s="72" t="s">
        <v>184</v>
      </c>
      <c r="AR80" s="92" t="s">
        <v>338</v>
      </c>
      <c r="AS80" s="93"/>
      <c r="AT80" s="93"/>
      <c r="AU80" s="93"/>
      <c r="AV80" s="93" t="s">
        <v>339</v>
      </c>
      <c r="AW80" s="93"/>
      <c r="AX80" s="93"/>
      <c r="AY80" s="93"/>
      <c r="AZ80" s="93"/>
      <c r="BA80" s="86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8"/>
      <c r="BO80" s="86">
        <v>773532.65</v>
      </c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8"/>
      <c r="CC80" s="86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8"/>
      <c r="CQ80" s="86">
        <f t="shared" ref="CQ80:DE80" si="104">SUM(BA80:CC80)</f>
        <v>773532.65</v>
      </c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104"/>
    </row>
    <row r="81" spans="1:109" ht="11.25" customHeight="1">
      <c r="A81" s="81" t="s">
        <v>340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2"/>
      <c r="AQ81" s="72" t="s">
        <v>184</v>
      </c>
      <c r="AR81" s="92" t="s">
        <v>341</v>
      </c>
      <c r="AS81" s="93"/>
      <c r="AT81" s="93"/>
      <c r="AU81" s="93"/>
      <c r="AV81" s="93"/>
      <c r="AW81" s="93"/>
      <c r="AX81" s="93"/>
      <c r="AY81" s="93"/>
      <c r="AZ81" s="93"/>
      <c r="BA81" s="86">
        <f t="shared" ref="BA81:BN81" si="105">BA82-BA83</f>
        <v>0</v>
      </c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8"/>
      <c r="BO81" s="86">
        <f t="shared" ref="BO81:CB81" si="106">BO82-BO83</f>
        <v>0</v>
      </c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8"/>
      <c r="CC81" s="86">
        <f t="shared" ref="CC81:CP81" si="107">CC82-CC83</f>
        <v>0</v>
      </c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8"/>
      <c r="CQ81" s="86">
        <f t="shared" ref="CQ81:DE81" si="108">CQ82-CQ83</f>
        <v>0</v>
      </c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104"/>
    </row>
    <row r="82" spans="1:109" ht="22.5" customHeight="1">
      <c r="A82" s="81" t="s">
        <v>342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2"/>
      <c r="AQ82" s="72" t="s">
        <v>184</v>
      </c>
      <c r="AR82" s="92" t="s">
        <v>343</v>
      </c>
      <c r="AS82" s="93"/>
      <c r="AT82" s="93"/>
      <c r="AU82" s="93"/>
      <c r="AV82" s="93" t="s">
        <v>334</v>
      </c>
      <c r="AW82" s="93"/>
      <c r="AX82" s="93"/>
      <c r="AY82" s="93"/>
      <c r="AZ82" s="93"/>
      <c r="BA82" s="86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8"/>
      <c r="BO82" s="86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8"/>
      <c r="CC82" s="86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8"/>
      <c r="CQ82" s="86">
        <f t="shared" ref="CQ82:DE82" si="109">SUM(BA82:CC82)</f>
        <v>0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104"/>
    </row>
    <row r="83" spans="1:109" ht="11.25" customHeight="1">
      <c r="A83" s="81" t="s">
        <v>344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2"/>
      <c r="AQ83" s="72" t="s">
        <v>184</v>
      </c>
      <c r="AR83" s="92" t="s">
        <v>345</v>
      </c>
      <c r="AS83" s="93"/>
      <c r="AT83" s="93"/>
      <c r="AU83" s="93"/>
      <c r="AV83" s="93" t="s">
        <v>346</v>
      </c>
      <c r="AW83" s="93"/>
      <c r="AX83" s="93"/>
      <c r="AY83" s="93"/>
      <c r="AZ83" s="93"/>
      <c r="BA83" s="86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8"/>
      <c r="BO83" s="86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8"/>
      <c r="CC83" s="86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8"/>
      <c r="CQ83" s="86">
        <f t="shared" ref="CQ83:DE83" si="110">SUM(BA83:CC83)</f>
        <v>0</v>
      </c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104"/>
    </row>
    <row r="84" spans="1:109" ht="11.25" customHeight="1">
      <c r="A84" s="81" t="s">
        <v>347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2"/>
      <c r="AQ84" s="72" t="s">
        <v>184</v>
      </c>
      <c r="AR84" s="92" t="s">
        <v>348</v>
      </c>
      <c r="AS84" s="93"/>
      <c r="AT84" s="93"/>
      <c r="AU84" s="93"/>
      <c r="AV84" s="93"/>
      <c r="AW84" s="93"/>
      <c r="AX84" s="93"/>
      <c r="AY84" s="93"/>
      <c r="AZ84" s="93"/>
      <c r="BA84" s="86">
        <f t="shared" ref="BA84:BN84" si="111">BA85-BA86</f>
        <v>0</v>
      </c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8"/>
      <c r="BO84" s="86">
        <f t="shared" ref="BO84:CB84" si="112">BO85-BO86</f>
        <v>0</v>
      </c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8"/>
      <c r="CC84" s="86">
        <f t="shared" ref="CC84:CP84" si="113">CC85-CC86</f>
        <v>0</v>
      </c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8"/>
      <c r="CQ84" s="86">
        <f t="shared" ref="CQ84:DE84" si="114">CQ85-CQ86</f>
        <v>0</v>
      </c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104"/>
    </row>
    <row r="85" spans="1:109" ht="22.5" customHeight="1">
      <c r="A85" s="81" t="s">
        <v>349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2"/>
      <c r="AQ85" s="72" t="s">
        <v>184</v>
      </c>
      <c r="AR85" s="92" t="s">
        <v>350</v>
      </c>
      <c r="AS85" s="93"/>
      <c r="AT85" s="93"/>
      <c r="AU85" s="93"/>
      <c r="AV85" s="93" t="s">
        <v>341</v>
      </c>
      <c r="AW85" s="93"/>
      <c r="AX85" s="93"/>
      <c r="AY85" s="93"/>
      <c r="AZ85" s="93"/>
      <c r="BA85" s="86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8"/>
      <c r="BO85" s="86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8"/>
      <c r="CC85" s="86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8"/>
      <c r="CQ85" s="86">
        <f t="shared" ref="CQ85:DE85" si="115">SUM(BA85:CC85)</f>
        <v>0</v>
      </c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104"/>
    </row>
    <row r="86" spans="1:109" ht="11.25" customHeight="1">
      <c r="A86" s="81" t="s">
        <v>351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2"/>
      <c r="AQ86" s="72" t="s">
        <v>184</v>
      </c>
      <c r="AR86" s="92" t="s">
        <v>352</v>
      </c>
      <c r="AS86" s="93"/>
      <c r="AT86" s="93"/>
      <c r="AU86" s="93"/>
      <c r="AV86" s="93" t="s">
        <v>353</v>
      </c>
      <c r="AW86" s="93"/>
      <c r="AX86" s="93"/>
      <c r="AY86" s="93"/>
      <c r="AZ86" s="93"/>
      <c r="BA86" s="86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8"/>
      <c r="BO86" s="86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8"/>
      <c r="CC86" s="86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8"/>
      <c r="CQ86" s="86">
        <f t="shared" ref="CQ86:DE86" si="116">SUM(BA86:CC86)</f>
        <v>0</v>
      </c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104"/>
    </row>
    <row r="87" spans="1:109" ht="11.25" customHeight="1">
      <c r="A87" s="81" t="s">
        <v>354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2"/>
      <c r="AQ87" s="72" t="s">
        <v>184</v>
      </c>
      <c r="AR87" s="92" t="s">
        <v>355</v>
      </c>
      <c r="AS87" s="93"/>
      <c r="AT87" s="93"/>
      <c r="AU87" s="93"/>
      <c r="AV87" s="93"/>
      <c r="AW87" s="93"/>
      <c r="AX87" s="93"/>
      <c r="AY87" s="93"/>
      <c r="AZ87" s="93"/>
      <c r="BA87" s="86">
        <f t="shared" ref="BA87:BN87" si="117">BA88-BA89</f>
        <v>0</v>
      </c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8"/>
      <c r="BO87" s="86">
        <f t="shared" ref="BO87:CB87" si="118">BO88-BO89</f>
        <v>1750.0000000000009</v>
      </c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8"/>
      <c r="CC87" s="86">
        <f t="shared" ref="CC87:CP87" si="119">CC88-CC89</f>
        <v>0</v>
      </c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8"/>
      <c r="CQ87" s="86">
        <f t="shared" ref="CQ87:DE87" si="120">CQ88-CQ89</f>
        <v>1750.0000000000009</v>
      </c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104"/>
    </row>
    <row r="88" spans="1:109" ht="22.5" customHeight="1">
      <c r="A88" s="81" t="s">
        <v>356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2"/>
      <c r="AQ88" s="72" t="s">
        <v>184</v>
      </c>
      <c r="AR88" s="92" t="s">
        <v>357</v>
      </c>
      <c r="AS88" s="93"/>
      <c r="AT88" s="93"/>
      <c r="AU88" s="93"/>
      <c r="AV88" s="93" t="s">
        <v>358</v>
      </c>
      <c r="AW88" s="93"/>
      <c r="AX88" s="93"/>
      <c r="AY88" s="93"/>
      <c r="AZ88" s="93"/>
      <c r="BA88" s="86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8"/>
      <c r="BO88" s="86">
        <v>9934.7000000000007</v>
      </c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8"/>
      <c r="CC88" s="86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8"/>
      <c r="CQ88" s="86">
        <f t="shared" ref="CQ88:DE88" si="121">SUM(BA88:CC88)</f>
        <v>9934.7000000000007</v>
      </c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104"/>
    </row>
    <row r="89" spans="1:109" ht="11.25" customHeight="1">
      <c r="A89" s="81" t="s">
        <v>359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2"/>
      <c r="AQ89" s="72" t="s">
        <v>184</v>
      </c>
      <c r="AR89" s="92" t="s">
        <v>360</v>
      </c>
      <c r="AS89" s="93"/>
      <c r="AT89" s="93"/>
      <c r="AU89" s="93"/>
      <c r="AV89" s="93" t="s">
        <v>361</v>
      </c>
      <c r="AW89" s="93"/>
      <c r="AX89" s="93"/>
      <c r="AY89" s="93"/>
      <c r="AZ89" s="93"/>
      <c r="BA89" s="86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8"/>
      <c r="BO89" s="86">
        <v>8184.7</v>
      </c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8"/>
      <c r="CC89" s="86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8"/>
      <c r="CQ89" s="86">
        <f t="shared" ref="CQ89:DE89" si="122">SUM(BA89:CC89)</f>
        <v>8184.7</v>
      </c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104"/>
    </row>
    <row r="90" spans="1:109" ht="22.5" customHeight="1">
      <c r="A90" s="81" t="s">
        <v>362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2"/>
      <c r="AQ90" s="72" t="s">
        <v>184</v>
      </c>
      <c r="AR90" s="92" t="s">
        <v>363</v>
      </c>
      <c r="AS90" s="93"/>
      <c r="AT90" s="93"/>
      <c r="AU90" s="93"/>
      <c r="AV90" s="93"/>
      <c r="AW90" s="93"/>
      <c r="AX90" s="93"/>
      <c r="AY90" s="93"/>
      <c r="AZ90" s="93"/>
      <c r="BA90" s="86">
        <f t="shared" ref="BA90:BN90" si="123">BA91-BA92</f>
        <v>0</v>
      </c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8"/>
      <c r="BO90" s="86">
        <f t="shared" ref="BO90:CB90" si="124">BO91-BO92</f>
        <v>0</v>
      </c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8"/>
      <c r="CC90" s="86">
        <f t="shared" ref="CC90:CP90" si="125">CC91-CC92</f>
        <v>0</v>
      </c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8"/>
      <c r="CQ90" s="86">
        <f t="shared" ref="CQ90:DE90" si="126">CQ91-CQ92</f>
        <v>0</v>
      </c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104"/>
    </row>
    <row r="91" spans="1:109" ht="22.5" customHeight="1">
      <c r="A91" s="81" t="s">
        <v>364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2"/>
      <c r="AQ91" s="72" t="s">
        <v>184</v>
      </c>
      <c r="AR91" s="92" t="s">
        <v>365</v>
      </c>
      <c r="AS91" s="93"/>
      <c r="AT91" s="93"/>
      <c r="AU91" s="93"/>
      <c r="AV91" s="93" t="s">
        <v>366</v>
      </c>
      <c r="AW91" s="93"/>
      <c r="AX91" s="93"/>
      <c r="AY91" s="93"/>
      <c r="AZ91" s="93"/>
      <c r="BA91" s="86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8"/>
      <c r="BO91" s="86">
        <v>7280827.2000000002</v>
      </c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8"/>
      <c r="CC91" s="86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8"/>
      <c r="CQ91" s="86">
        <f t="shared" ref="CQ91:DE91" si="127">SUM(BA91:CC91)</f>
        <v>7280827.2000000002</v>
      </c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104"/>
    </row>
    <row r="92" spans="1:109" ht="11.25" customHeight="1" thickBot="1">
      <c r="A92" s="81" t="s">
        <v>367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2"/>
      <c r="AQ92" s="72" t="s">
        <v>184</v>
      </c>
      <c r="AR92" s="92" t="s">
        <v>368</v>
      </c>
      <c r="AS92" s="93"/>
      <c r="AT92" s="93"/>
      <c r="AU92" s="93"/>
      <c r="AV92" s="93" t="s">
        <v>366</v>
      </c>
      <c r="AW92" s="93"/>
      <c r="AX92" s="93"/>
      <c r="AY92" s="93"/>
      <c r="AZ92" s="93"/>
      <c r="BA92" s="86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8"/>
      <c r="BO92" s="86">
        <v>7280827.2000000002</v>
      </c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8"/>
      <c r="CC92" s="86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8"/>
      <c r="CQ92" s="86">
        <f t="shared" ref="CQ92:DE92" si="128">SUM(BA92:CC92)</f>
        <v>7280827.2000000002</v>
      </c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104"/>
    </row>
    <row r="93" spans="1:109" ht="3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</row>
    <row r="94" spans="1:109">
      <c r="DE94" s="11" t="s">
        <v>369</v>
      </c>
    </row>
    <row r="95" spans="1:109" s="8" customFormat="1" ht="35.25" customHeight="1">
      <c r="A95" s="95" t="s">
        <v>30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6"/>
      <c r="AQ95" s="13"/>
      <c r="AR95" s="97" t="s">
        <v>29</v>
      </c>
      <c r="AS95" s="95"/>
      <c r="AT95" s="95"/>
      <c r="AU95" s="96"/>
      <c r="AV95" s="97" t="s">
        <v>33</v>
      </c>
      <c r="AW95" s="95"/>
      <c r="AX95" s="95"/>
      <c r="AY95" s="95"/>
      <c r="AZ95" s="96"/>
      <c r="BA95" s="97" t="s">
        <v>34</v>
      </c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9"/>
      <c r="BO95" s="97" t="s">
        <v>141</v>
      </c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9"/>
      <c r="CC95" s="97" t="s">
        <v>142</v>
      </c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9"/>
      <c r="CQ95" s="100" t="s">
        <v>35</v>
      </c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</row>
    <row r="96" spans="1:109" s="8" customFormat="1" ht="12" thickBot="1">
      <c r="A96" s="95">
        <v>1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6"/>
      <c r="AQ96" s="13"/>
      <c r="AR96" s="84">
        <v>2</v>
      </c>
      <c r="AS96" s="85"/>
      <c r="AT96" s="85"/>
      <c r="AU96" s="89"/>
      <c r="AV96" s="84">
        <v>3</v>
      </c>
      <c r="AW96" s="85"/>
      <c r="AX96" s="85"/>
      <c r="AY96" s="85"/>
      <c r="AZ96" s="89"/>
      <c r="BA96" s="84">
        <v>4</v>
      </c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9"/>
      <c r="BO96" s="84">
        <v>5</v>
      </c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9"/>
      <c r="CC96" s="84">
        <v>6</v>
      </c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9"/>
      <c r="CQ96" s="84">
        <v>7</v>
      </c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</row>
    <row r="97" spans="1:109" ht="22.5" customHeight="1">
      <c r="A97" s="157" t="s">
        <v>370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8"/>
      <c r="AQ97" s="72" t="s">
        <v>184</v>
      </c>
      <c r="AR97" s="92" t="s">
        <v>371</v>
      </c>
      <c r="AS97" s="93"/>
      <c r="AT97" s="93"/>
      <c r="AU97" s="93"/>
      <c r="AV97" s="93"/>
      <c r="AW97" s="93"/>
      <c r="AX97" s="93"/>
      <c r="AY97" s="93"/>
      <c r="AZ97" s="93"/>
      <c r="BA97" s="86">
        <f t="shared" ref="BA97:BN97" si="129">BA98-BA121</f>
        <v>0</v>
      </c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8"/>
      <c r="BO97" s="86">
        <f t="shared" ref="BO97:CB97" si="130">BO98-BO121</f>
        <v>0</v>
      </c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8"/>
      <c r="CC97" s="86">
        <f t="shared" ref="CC97:CP97" si="131">CC98-CC121</f>
        <v>0</v>
      </c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8"/>
      <c r="CQ97" s="86">
        <f t="shared" ref="CQ97:DE97" si="132">CQ98-CQ121</f>
        <v>0</v>
      </c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104"/>
    </row>
    <row r="98" spans="1:109" ht="22.5" customHeight="1">
      <c r="A98" s="81" t="s">
        <v>372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2"/>
      <c r="AQ98" s="72" t="s">
        <v>184</v>
      </c>
      <c r="AR98" s="92" t="s">
        <v>373</v>
      </c>
      <c r="AS98" s="93"/>
      <c r="AT98" s="93"/>
      <c r="AU98" s="93"/>
      <c r="AV98" s="93"/>
      <c r="AW98" s="93"/>
      <c r="AX98" s="93"/>
      <c r="AY98" s="93"/>
      <c r="AZ98" s="93"/>
      <c r="BA98" s="86">
        <f t="shared" ref="BA98:BN98" si="133">SUM(BA99,BA102,BA105,BA108,BA111,BA114)</f>
        <v>0</v>
      </c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8"/>
      <c r="BO98" s="86">
        <f t="shared" ref="BO98:CB98" si="134">SUM(BO99,BO102,BO105,BO108,BO111,BO114)</f>
        <v>0</v>
      </c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8"/>
      <c r="CC98" s="86">
        <f t="shared" ref="CC98:CP98" si="135">SUM(CC99,CC102,CC105,CC108,CC111,CC114)</f>
        <v>0</v>
      </c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8"/>
      <c r="CQ98" s="86">
        <f t="shared" ref="CQ98:DE98" si="136">SUM(CQ99,CQ102,CQ105,CQ108,CQ111,CQ114)</f>
        <v>0</v>
      </c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104"/>
    </row>
    <row r="99" spans="1:109" ht="11.25" customHeight="1">
      <c r="A99" s="81" t="s">
        <v>374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2"/>
      <c r="AQ99" s="72" t="s">
        <v>184</v>
      </c>
      <c r="AR99" s="92" t="s">
        <v>339</v>
      </c>
      <c r="AS99" s="93"/>
      <c r="AT99" s="93"/>
      <c r="AU99" s="93"/>
      <c r="AV99" s="93"/>
      <c r="AW99" s="93"/>
      <c r="AX99" s="93"/>
      <c r="AY99" s="93"/>
      <c r="AZ99" s="93"/>
      <c r="BA99" s="86">
        <f t="shared" ref="BA99:BN99" si="137">BA100-BA101</f>
        <v>0</v>
      </c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8"/>
      <c r="BO99" s="86">
        <f t="shared" ref="BO99:CB99" si="138">BO100-BO101</f>
        <v>0</v>
      </c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8"/>
      <c r="CC99" s="86">
        <f t="shared" ref="CC99:CP99" si="139">CC100-CC101</f>
        <v>0</v>
      </c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8"/>
      <c r="CQ99" s="86">
        <f t="shared" ref="CQ99:DE99" si="140">CQ100-CQ101</f>
        <v>0</v>
      </c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104"/>
    </row>
    <row r="100" spans="1:109" ht="22.5" customHeight="1">
      <c r="A100" s="81" t="s">
        <v>375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2"/>
      <c r="AQ100" s="72" t="s">
        <v>184</v>
      </c>
      <c r="AR100" s="92" t="s">
        <v>376</v>
      </c>
      <c r="AS100" s="93"/>
      <c r="AT100" s="93"/>
      <c r="AU100" s="93"/>
      <c r="AV100" s="93" t="s">
        <v>377</v>
      </c>
      <c r="AW100" s="93"/>
      <c r="AX100" s="93"/>
      <c r="AY100" s="93"/>
      <c r="AZ100" s="93"/>
      <c r="BA100" s="86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8"/>
      <c r="BO100" s="86">
        <v>6520011.6399999997</v>
      </c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8"/>
      <c r="CC100" s="86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8"/>
      <c r="CQ100" s="86">
        <f t="shared" ref="CQ100:DE100" si="141">SUM(BA100:CC100)</f>
        <v>6520011.6399999997</v>
      </c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104"/>
    </row>
    <row r="101" spans="1:109" ht="11.25" customHeight="1">
      <c r="A101" s="81" t="s">
        <v>378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2"/>
      <c r="AQ101" s="72" t="s">
        <v>184</v>
      </c>
      <c r="AR101" s="92" t="s">
        <v>379</v>
      </c>
      <c r="AS101" s="93"/>
      <c r="AT101" s="93"/>
      <c r="AU101" s="93"/>
      <c r="AV101" s="93" t="s">
        <v>380</v>
      </c>
      <c r="AW101" s="93"/>
      <c r="AX101" s="93"/>
      <c r="AY101" s="93"/>
      <c r="AZ101" s="93"/>
      <c r="BA101" s="86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8"/>
      <c r="BO101" s="86">
        <v>6520011.6399999997</v>
      </c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8"/>
      <c r="CC101" s="86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8"/>
      <c r="CQ101" s="86">
        <f t="shared" ref="CQ101:DE101" si="142">SUM(BA101:CC101)</f>
        <v>6520011.6399999997</v>
      </c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104"/>
    </row>
    <row r="102" spans="1:109" ht="11.25" customHeight="1">
      <c r="A102" s="81" t="s">
        <v>381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2"/>
      <c r="AQ102" s="72" t="s">
        <v>184</v>
      </c>
      <c r="AR102" s="92" t="s">
        <v>346</v>
      </c>
      <c r="AS102" s="93"/>
      <c r="AT102" s="93"/>
      <c r="AU102" s="93"/>
      <c r="AV102" s="93"/>
      <c r="AW102" s="93"/>
      <c r="AX102" s="93"/>
      <c r="AY102" s="93"/>
      <c r="AZ102" s="93"/>
      <c r="BA102" s="86">
        <f t="shared" ref="BA102:BN102" si="143">BA103-BA104</f>
        <v>0</v>
      </c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8"/>
      <c r="BO102" s="86">
        <f t="shared" ref="BO102:CB102" si="144">BO103-BO104</f>
        <v>0</v>
      </c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8"/>
      <c r="CC102" s="86">
        <f t="shared" ref="CC102:CP102" si="145">CC103-CC104</f>
        <v>0</v>
      </c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8"/>
      <c r="CQ102" s="86">
        <f t="shared" ref="CQ102:DE102" si="146">CQ103-CQ104</f>
        <v>0</v>
      </c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104"/>
    </row>
    <row r="103" spans="1:109" ht="22.5" customHeight="1">
      <c r="A103" s="81" t="s">
        <v>382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2"/>
      <c r="AQ103" s="72" t="s">
        <v>184</v>
      </c>
      <c r="AR103" s="92" t="s">
        <v>383</v>
      </c>
      <c r="AS103" s="93"/>
      <c r="AT103" s="93"/>
      <c r="AU103" s="93"/>
      <c r="AV103" s="93" t="s">
        <v>384</v>
      </c>
      <c r="AW103" s="93"/>
      <c r="AX103" s="93"/>
      <c r="AY103" s="93"/>
      <c r="AZ103" s="93"/>
      <c r="BA103" s="86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8"/>
      <c r="BO103" s="86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8"/>
      <c r="CC103" s="86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8"/>
      <c r="CQ103" s="86">
        <f t="shared" ref="CQ103:DE103" si="147">SUM(BA103:CC103)</f>
        <v>0</v>
      </c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104"/>
    </row>
    <row r="104" spans="1:109" ht="11.25" customHeight="1">
      <c r="A104" s="81" t="s">
        <v>385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2"/>
      <c r="AQ104" s="72" t="s">
        <v>184</v>
      </c>
      <c r="AR104" s="92" t="s">
        <v>386</v>
      </c>
      <c r="AS104" s="93"/>
      <c r="AT104" s="93"/>
      <c r="AU104" s="93"/>
      <c r="AV104" s="93" t="s">
        <v>387</v>
      </c>
      <c r="AW104" s="93"/>
      <c r="AX104" s="93"/>
      <c r="AY104" s="93"/>
      <c r="AZ104" s="93"/>
      <c r="BA104" s="86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8"/>
      <c r="BO104" s="86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8"/>
      <c r="CC104" s="86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8"/>
      <c r="CQ104" s="86">
        <f t="shared" ref="CQ104:DE104" si="148">SUM(BA104:CC104)</f>
        <v>0</v>
      </c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104"/>
    </row>
    <row r="105" spans="1:109" ht="11.25" customHeight="1">
      <c r="A105" s="81" t="s">
        <v>388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2"/>
      <c r="AQ105" s="72" t="s">
        <v>184</v>
      </c>
      <c r="AR105" s="92" t="s">
        <v>361</v>
      </c>
      <c r="AS105" s="93"/>
      <c r="AT105" s="93"/>
      <c r="AU105" s="93"/>
      <c r="AV105" s="93"/>
      <c r="AW105" s="93"/>
      <c r="AX105" s="93"/>
      <c r="AY105" s="93"/>
      <c r="AZ105" s="93"/>
      <c r="BA105" s="86">
        <f t="shared" ref="BA105:BN105" si="149">BA106-BA107</f>
        <v>0</v>
      </c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8"/>
      <c r="BO105" s="86">
        <f t="shared" ref="BO105:CB105" si="150">BO106-BO107</f>
        <v>0</v>
      </c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8"/>
      <c r="CC105" s="86">
        <f t="shared" ref="CC105:CP105" si="151">CC106-CC107</f>
        <v>0</v>
      </c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8"/>
      <c r="CQ105" s="86">
        <f t="shared" ref="CQ105:DE105" si="152">CQ106-CQ107</f>
        <v>0</v>
      </c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104"/>
    </row>
    <row r="106" spans="1:109" ht="22.5" customHeight="1">
      <c r="A106" s="81" t="s">
        <v>389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2"/>
      <c r="AQ106" s="72" t="s">
        <v>184</v>
      </c>
      <c r="AR106" s="92" t="s">
        <v>390</v>
      </c>
      <c r="AS106" s="93"/>
      <c r="AT106" s="93"/>
      <c r="AU106" s="93"/>
      <c r="AV106" s="93" t="s">
        <v>391</v>
      </c>
      <c r="AW106" s="93"/>
      <c r="AX106" s="93"/>
      <c r="AY106" s="93"/>
      <c r="AZ106" s="93"/>
      <c r="BA106" s="86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8"/>
      <c r="BO106" s="86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8"/>
      <c r="CC106" s="86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8"/>
      <c r="CQ106" s="86">
        <f t="shared" ref="CQ106:DE106" si="153">SUM(BA106:CC106)</f>
        <v>0</v>
      </c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104"/>
    </row>
    <row r="107" spans="1:109" ht="11.25" customHeight="1">
      <c r="A107" s="81" t="s">
        <v>392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2"/>
      <c r="AQ107" s="72" t="s">
        <v>184</v>
      </c>
      <c r="AR107" s="92" t="s">
        <v>393</v>
      </c>
      <c r="AS107" s="93"/>
      <c r="AT107" s="93"/>
      <c r="AU107" s="93"/>
      <c r="AV107" s="93" t="s">
        <v>394</v>
      </c>
      <c r="AW107" s="93"/>
      <c r="AX107" s="93"/>
      <c r="AY107" s="93"/>
      <c r="AZ107" s="93"/>
      <c r="BA107" s="86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8"/>
      <c r="BO107" s="86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8"/>
      <c r="CC107" s="86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8"/>
      <c r="CQ107" s="86">
        <f t="shared" ref="CQ107:DE107" si="154">SUM(BA107:CC107)</f>
        <v>0</v>
      </c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104"/>
    </row>
    <row r="108" spans="1:109" ht="11.25" customHeight="1">
      <c r="A108" s="81" t="s">
        <v>395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2"/>
      <c r="AQ108" s="72" t="s">
        <v>184</v>
      </c>
      <c r="AR108" s="92" t="s">
        <v>396</v>
      </c>
      <c r="AS108" s="93"/>
      <c r="AT108" s="93"/>
      <c r="AU108" s="93"/>
      <c r="AV108" s="93"/>
      <c r="AW108" s="93"/>
      <c r="AX108" s="93"/>
      <c r="AY108" s="93"/>
      <c r="AZ108" s="93"/>
      <c r="BA108" s="86">
        <f t="shared" ref="BA108:BN108" si="155">BA109-BA110</f>
        <v>0</v>
      </c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8"/>
      <c r="BO108" s="86">
        <f t="shared" ref="BO108:CB108" si="156">BO109-BO110</f>
        <v>0</v>
      </c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8"/>
      <c r="CC108" s="86">
        <f t="shared" ref="CC108:CP108" si="157">CC109-CC110</f>
        <v>0</v>
      </c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8"/>
      <c r="CQ108" s="86">
        <f t="shared" ref="CQ108:DE108" si="158">CQ109-CQ110</f>
        <v>0</v>
      </c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104"/>
    </row>
    <row r="109" spans="1:109" ht="22.5" customHeight="1">
      <c r="A109" s="81" t="s">
        <v>397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2"/>
      <c r="AQ109" s="72" t="s">
        <v>184</v>
      </c>
      <c r="AR109" s="92" t="s">
        <v>398</v>
      </c>
      <c r="AS109" s="93"/>
      <c r="AT109" s="93"/>
      <c r="AU109" s="93"/>
      <c r="AV109" s="93" t="s">
        <v>399</v>
      </c>
      <c r="AW109" s="93"/>
      <c r="AX109" s="93"/>
      <c r="AY109" s="93"/>
      <c r="AZ109" s="93"/>
      <c r="BA109" s="86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8"/>
      <c r="BO109" s="86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8"/>
      <c r="CC109" s="86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8"/>
      <c r="CQ109" s="86">
        <f t="shared" ref="CQ109:DE109" si="159">SUM(BA109:CC109)</f>
        <v>0</v>
      </c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104"/>
    </row>
    <row r="110" spans="1:109" ht="22.5" customHeight="1">
      <c r="A110" s="81" t="s">
        <v>400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2"/>
      <c r="AQ110" s="72" t="s">
        <v>184</v>
      </c>
      <c r="AR110" s="92" t="s">
        <v>401</v>
      </c>
      <c r="AS110" s="93"/>
      <c r="AT110" s="93"/>
      <c r="AU110" s="93"/>
      <c r="AV110" s="93" t="s">
        <v>402</v>
      </c>
      <c r="AW110" s="93"/>
      <c r="AX110" s="93"/>
      <c r="AY110" s="93"/>
      <c r="AZ110" s="93"/>
      <c r="BA110" s="86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8"/>
      <c r="BO110" s="86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8"/>
      <c r="CC110" s="86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8"/>
      <c r="CQ110" s="86">
        <f t="shared" ref="CQ110:DE110" si="160">SUM(BA110:CC110)</f>
        <v>0</v>
      </c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104"/>
    </row>
    <row r="111" spans="1:109" ht="11.25" customHeight="1">
      <c r="A111" s="81" t="s">
        <v>403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2"/>
      <c r="AQ111" s="72" t="s">
        <v>184</v>
      </c>
      <c r="AR111" s="92" t="s">
        <v>404</v>
      </c>
      <c r="AS111" s="93"/>
      <c r="AT111" s="93"/>
      <c r="AU111" s="93"/>
      <c r="AV111" s="93"/>
      <c r="AW111" s="93"/>
      <c r="AX111" s="93"/>
      <c r="AY111" s="93"/>
      <c r="AZ111" s="93"/>
      <c r="BA111" s="86">
        <f t="shared" ref="BA111:BN111" si="161">BA112-BA113</f>
        <v>0</v>
      </c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8"/>
      <c r="BO111" s="86">
        <f t="shared" ref="BO111:CB111" si="162">BO112-BO113</f>
        <v>0</v>
      </c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8"/>
      <c r="CC111" s="86">
        <f t="shared" ref="CC111:CP111" si="163">CC112-CC113</f>
        <v>0</v>
      </c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8"/>
      <c r="CQ111" s="86">
        <f t="shared" ref="CQ111:DE111" si="164">CQ112-CQ113</f>
        <v>0</v>
      </c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104"/>
    </row>
    <row r="112" spans="1:109" ht="22.5" customHeight="1">
      <c r="A112" s="81" t="s">
        <v>405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2"/>
      <c r="AQ112" s="72" t="s">
        <v>184</v>
      </c>
      <c r="AR112" s="92" t="s">
        <v>406</v>
      </c>
      <c r="AS112" s="93"/>
      <c r="AT112" s="93"/>
      <c r="AU112" s="93"/>
      <c r="AV112" s="93" t="s">
        <v>407</v>
      </c>
      <c r="AW112" s="93"/>
      <c r="AX112" s="93"/>
      <c r="AY112" s="93"/>
      <c r="AZ112" s="93"/>
      <c r="BA112" s="86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8"/>
      <c r="BO112" s="86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8"/>
      <c r="CC112" s="86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8"/>
      <c r="CQ112" s="86">
        <f t="shared" ref="CQ112:DE112" si="165">SUM(BA112:CC112)</f>
        <v>0</v>
      </c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104"/>
    </row>
    <row r="113" spans="1:109" ht="11.25" customHeight="1">
      <c r="A113" s="81" t="s">
        <v>408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2"/>
      <c r="AQ113" s="72" t="s">
        <v>184</v>
      </c>
      <c r="AR113" s="92" t="s">
        <v>409</v>
      </c>
      <c r="AS113" s="93"/>
      <c r="AT113" s="93"/>
      <c r="AU113" s="93"/>
      <c r="AV113" s="93" t="s">
        <v>410</v>
      </c>
      <c r="AW113" s="93"/>
      <c r="AX113" s="93"/>
      <c r="AY113" s="93"/>
      <c r="AZ113" s="93"/>
      <c r="BA113" s="86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8"/>
      <c r="BO113" s="86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8"/>
      <c r="CC113" s="86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8"/>
      <c r="CQ113" s="86">
        <f t="shared" ref="CQ113:DE113" si="166">SUM(BA113:CC113)</f>
        <v>0</v>
      </c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104"/>
    </row>
    <row r="114" spans="1:109" ht="11.25" customHeight="1">
      <c r="A114" s="81" t="s">
        <v>411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2"/>
      <c r="AQ114" s="72" t="s">
        <v>184</v>
      </c>
      <c r="AR114" s="92" t="s">
        <v>412</v>
      </c>
      <c r="AS114" s="93"/>
      <c r="AT114" s="93"/>
      <c r="AU114" s="93"/>
      <c r="AV114" s="93"/>
      <c r="AW114" s="93"/>
      <c r="AX114" s="93"/>
      <c r="AY114" s="93"/>
      <c r="AZ114" s="93"/>
      <c r="BA114" s="86">
        <f t="shared" ref="BA114:BN114" si="167">BA115-BA116</f>
        <v>0</v>
      </c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8"/>
      <c r="BO114" s="86">
        <f t="shared" ref="BO114:CB114" si="168">BO115-BO116</f>
        <v>0</v>
      </c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8"/>
      <c r="CC114" s="86">
        <f t="shared" ref="CC114:CP114" si="169">CC115-CC116</f>
        <v>0</v>
      </c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8"/>
      <c r="CQ114" s="86">
        <f t="shared" ref="CQ114:DE114" si="170">CQ115-CQ116</f>
        <v>0</v>
      </c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104"/>
    </row>
    <row r="115" spans="1:109" ht="22.5" customHeight="1">
      <c r="A115" s="81" t="s">
        <v>413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2"/>
      <c r="AQ115" s="72" t="s">
        <v>184</v>
      </c>
      <c r="AR115" s="92" t="s">
        <v>414</v>
      </c>
      <c r="AS115" s="93"/>
      <c r="AT115" s="93"/>
      <c r="AU115" s="93"/>
      <c r="AV115" s="93" t="s">
        <v>415</v>
      </c>
      <c r="AW115" s="93"/>
      <c r="AX115" s="93"/>
      <c r="AY115" s="93"/>
      <c r="AZ115" s="93"/>
      <c r="BA115" s="86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8"/>
      <c r="BO115" s="86">
        <v>6513844.5499999998</v>
      </c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8"/>
      <c r="CC115" s="86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8"/>
      <c r="CQ115" s="86">
        <f t="shared" ref="CQ115:DE115" si="171">SUM(BA115:CC115)</f>
        <v>6513844.5499999998</v>
      </c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104"/>
    </row>
    <row r="116" spans="1:109" ht="11.25" customHeight="1" thickBot="1">
      <c r="A116" s="81" t="s">
        <v>416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2"/>
      <c r="AQ116" s="72" t="s">
        <v>184</v>
      </c>
      <c r="AR116" s="92" t="s">
        <v>417</v>
      </c>
      <c r="AS116" s="93"/>
      <c r="AT116" s="93"/>
      <c r="AU116" s="93"/>
      <c r="AV116" s="93" t="s">
        <v>418</v>
      </c>
      <c r="AW116" s="93"/>
      <c r="AX116" s="93"/>
      <c r="AY116" s="93"/>
      <c r="AZ116" s="93"/>
      <c r="BA116" s="86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8"/>
      <c r="BO116" s="86">
        <v>6513844.5499999998</v>
      </c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8"/>
      <c r="CC116" s="86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8"/>
      <c r="CQ116" s="86">
        <f t="shared" ref="CQ116:DE116" si="172">SUM(BA116:CC116)</f>
        <v>6513844.5499999998</v>
      </c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104"/>
    </row>
    <row r="117" spans="1:109" ht="3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</row>
    <row r="118" spans="1:109">
      <c r="DE118" s="11" t="s">
        <v>419</v>
      </c>
    </row>
    <row r="119" spans="1:109" s="8" customFormat="1" ht="35.25" customHeight="1">
      <c r="A119" s="95" t="s">
        <v>30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6"/>
      <c r="AQ119" s="13"/>
      <c r="AR119" s="97" t="s">
        <v>29</v>
      </c>
      <c r="AS119" s="95"/>
      <c r="AT119" s="95"/>
      <c r="AU119" s="96"/>
      <c r="AV119" s="97" t="s">
        <v>33</v>
      </c>
      <c r="AW119" s="95"/>
      <c r="AX119" s="95"/>
      <c r="AY119" s="95"/>
      <c r="AZ119" s="96"/>
      <c r="BA119" s="97" t="s">
        <v>34</v>
      </c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9"/>
      <c r="BO119" s="97" t="s">
        <v>141</v>
      </c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9"/>
      <c r="CC119" s="97" t="s">
        <v>142</v>
      </c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9"/>
      <c r="CQ119" s="100" t="s">
        <v>35</v>
      </c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</row>
    <row r="120" spans="1:109" s="8" customFormat="1" ht="12" thickBot="1">
      <c r="A120" s="95">
        <v>1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6"/>
      <c r="AQ120" s="13"/>
      <c r="AR120" s="84">
        <v>2</v>
      </c>
      <c r="AS120" s="85"/>
      <c r="AT120" s="85"/>
      <c r="AU120" s="89"/>
      <c r="AV120" s="84">
        <v>3</v>
      </c>
      <c r="AW120" s="85"/>
      <c r="AX120" s="85"/>
      <c r="AY120" s="85"/>
      <c r="AZ120" s="89"/>
      <c r="BA120" s="84">
        <v>4</v>
      </c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9"/>
      <c r="BO120" s="84">
        <v>5</v>
      </c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9"/>
      <c r="CC120" s="84">
        <v>6</v>
      </c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9"/>
      <c r="CQ120" s="84">
        <v>7</v>
      </c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</row>
    <row r="121" spans="1:109" ht="11.25" customHeight="1">
      <c r="A121" s="157" t="s">
        <v>420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8"/>
      <c r="AQ121" s="72" t="s">
        <v>184</v>
      </c>
      <c r="AR121" s="92" t="s">
        <v>377</v>
      </c>
      <c r="AS121" s="93"/>
      <c r="AT121" s="93"/>
      <c r="AU121" s="93"/>
      <c r="AV121" s="93"/>
      <c r="AW121" s="93"/>
      <c r="AX121" s="93"/>
      <c r="AY121" s="93"/>
      <c r="AZ121" s="93"/>
      <c r="BA121" s="86">
        <f t="shared" ref="BA121:BN121" si="173">SUM(BA122,BA125,BA128)</f>
        <v>0</v>
      </c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8"/>
      <c r="BO121" s="86">
        <f t="shared" ref="BO121:CB121" si="174">SUM(BO122,BO125,BO128)</f>
        <v>0</v>
      </c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8"/>
      <c r="CC121" s="86">
        <f t="shared" ref="CC121:CP121" si="175">SUM(CC122,CC125,CC128)</f>
        <v>0</v>
      </c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8"/>
      <c r="CQ121" s="86">
        <f t="shared" ref="CQ121:DE121" si="176">SUM(CQ122,CQ125,CQ128)</f>
        <v>0</v>
      </c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104"/>
    </row>
    <row r="122" spans="1:109" ht="22.5" customHeight="1">
      <c r="A122" s="81" t="s">
        <v>421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2"/>
      <c r="AQ122" s="72" t="s">
        <v>184</v>
      </c>
      <c r="AR122" s="92" t="s">
        <v>384</v>
      </c>
      <c r="AS122" s="93"/>
      <c r="AT122" s="93"/>
      <c r="AU122" s="93"/>
      <c r="AV122" s="93"/>
      <c r="AW122" s="93"/>
      <c r="AX122" s="93"/>
      <c r="AY122" s="93"/>
      <c r="AZ122" s="93"/>
      <c r="BA122" s="86">
        <f t="shared" ref="BA122:BN122" si="177">BA123-BA124</f>
        <v>0</v>
      </c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8"/>
      <c r="BO122" s="86">
        <f t="shared" ref="BO122:CB122" si="178">BO123-BO124</f>
        <v>0</v>
      </c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8"/>
      <c r="CC122" s="86">
        <f t="shared" ref="CC122:CP122" si="179">CC123-CC124</f>
        <v>0</v>
      </c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8"/>
      <c r="CQ122" s="86">
        <f t="shared" ref="CQ122:DE122" si="180">CQ123-CQ124</f>
        <v>0</v>
      </c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104"/>
    </row>
    <row r="123" spans="1:109" ht="22.5" customHeight="1">
      <c r="A123" s="81" t="s">
        <v>422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2"/>
      <c r="AQ123" s="72" t="s">
        <v>184</v>
      </c>
      <c r="AR123" s="92" t="s">
        <v>423</v>
      </c>
      <c r="AS123" s="93"/>
      <c r="AT123" s="93"/>
      <c r="AU123" s="93"/>
      <c r="AV123" s="93" t="s">
        <v>424</v>
      </c>
      <c r="AW123" s="93"/>
      <c r="AX123" s="93"/>
      <c r="AY123" s="93"/>
      <c r="AZ123" s="93"/>
      <c r="BA123" s="86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8"/>
      <c r="BO123" s="86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8"/>
      <c r="CC123" s="86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8"/>
      <c r="CQ123" s="86">
        <f t="shared" ref="CQ123:DE123" si="181">SUM(BA123:CC123)</f>
        <v>0</v>
      </c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104"/>
    </row>
    <row r="124" spans="1:109" ht="11.25" customHeight="1">
      <c r="A124" s="81" t="s">
        <v>425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2"/>
      <c r="AQ124" s="72" t="s">
        <v>184</v>
      </c>
      <c r="AR124" s="92" t="s">
        <v>426</v>
      </c>
      <c r="AS124" s="93"/>
      <c r="AT124" s="93"/>
      <c r="AU124" s="93"/>
      <c r="AV124" s="93" t="s">
        <v>427</v>
      </c>
      <c r="AW124" s="93"/>
      <c r="AX124" s="93"/>
      <c r="AY124" s="93"/>
      <c r="AZ124" s="93"/>
      <c r="BA124" s="86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8"/>
      <c r="BO124" s="86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8"/>
      <c r="CC124" s="86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8"/>
      <c r="CQ124" s="86">
        <f t="shared" ref="CQ124:DE124" si="182">SUM(BA124:CC124)</f>
        <v>0</v>
      </c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104"/>
    </row>
    <row r="125" spans="1:109" ht="22.5" customHeight="1">
      <c r="A125" s="81" t="s">
        <v>428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2"/>
      <c r="AQ125" s="72" t="s">
        <v>184</v>
      </c>
      <c r="AR125" s="92" t="s">
        <v>391</v>
      </c>
      <c r="AS125" s="93"/>
      <c r="AT125" s="93"/>
      <c r="AU125" s="93"/>
      <c r="AV125" s="93"/>
      <c r="AW125" s="93"/>
      <c r="AX125" s="93"/>
      <c r="AY125" s="93"/>
      <c r="AZ125" s="93"/>
      <c r="BA125" s="86">
        <f t="shared" ref="BA125:BN125" si="183">BA126-BA127</f>
        <v>0</v>
      </c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8"/>
      <c r="BO125" s="86">
        <f t="shared" ref="BO125:CB125" si="184">BO126-BO127</f>
        <v>0</v>
      </c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8"/>
      <c r="CC125" s="86">
        <f t="shared" ref="CC125:CP125" si="185">CC126-CC127</f>
        <v>0</v>
      </c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8"/>
      <c r="CQ125" s="86">
        <f t="shared" ref="CQ125:DE125" si="186">CQ126-CQ127</f>
        <v>0</v>
      </c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104"/>
    </row>
    <row r="126" spans="1:109" ht="33.75" customHeight="1">
      <c r="A126" s="81" t="s">
        <v>429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2"/>
      <c r="AQ126" s="72" t="s">
        <v>184</v>
      </c>
      <c r="AR126" s="92" t="s">
        <v>430</v>
      </c>
      <c r="AS126" s="93"/>
      <c r="AT126" s="93"/>
      <c r="AU126" s="93"/>
      <c r="AV126" s="93" t="s">
        <v>431</v>
      </c>
      <c r="AW126" s="93"/>
      <c r="AX126" s="93"/>
      <c r="AY126" s="93"/>
      <c r="AZ126" s="93"/>
      <c r="BA126" s="86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8"/>
      <c r="BO126" s="86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8"/>
      <c r="CC126" s="86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8"/>
      <c r="CQ126" s="86">
        <f t="shared" ref="CQ126:DE126" si="187">SUM(BA126:CC126)</f>
        <v>0</v>
      </c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104"/>
    </row>
    <row r="127" spans="1:109" ht="22.5" customHeight="1">
      <c r="A127" s="81" t="s">
        <v>432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2"/>
      <c r="AQ127" s="72" t="s">
        <v>184</v>
      </c>
      <c r="AR127" s="92" t="s">
        <v>433</v>
      </c>
      <c r="AS127" s="93"/>
      <c r="AT127" s="93"/>
      <c r="AU127" s="93"/>
      <c r="AV127" s="93" t="s">
        <v>434</v>
      </c>
      <c r="AW127" s="93"/>
      <c r="AX127" s="93"/>
      <c r="AY127" s="93"/>
      <c r="AZ127" s="93"/>
      <c r="BA127" s="86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8"/>
      <c r="BO127" s="86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8"/>
      <c r="CC127" s="86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8"/>
      <c r="CQ127" s="86">
        <f t="shared" ref="CQ127:DE127" si="188">SUM(BA127:CC127)</f>
        <v>0</v>
      </c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104"/>
    </row>
    <row r="128" spans="1:109" ht="11.25" customHeight="1">
      <c r="A128" s="81" t="s">
        <v>435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2"/>
      <c r="AQ128" s="72" t="s">
        <v>184</v>
      </c>
      <c r="AR128" s="92" t="s">
        <v>399</v>
      </c>
      <c r="AS128" s="93"/>
      <c r="AT128" s="93"/>
      <c r="AU128" s="93"/>
      <c r="AV128" s="93"/>
      <c r="AW128" s="93"/>
      <c r="AX128" s="93"/>
      <c r="AY128" s="93"/>
      <c r="AZ128" s="93"/>
      <c r="BA128" s="86">
        <f t="shared" ref="BA128:BN128" si="189">BA129-BA130</f>
        <v>0</v>
      </c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8"/>
      <c r="BO128" s="86">
        <f t="shared" ref="BO128:CB128" si="190">BO129-BO130</f>
        <v>0</v>
      </c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8"/>
      <c r="CC128" s="86">
        <f t="shared" ref="CC128:CP128" si="191">CC129-CC130</f>
        <v>0</v>
      </c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8"/>
      <c r="CQ128" s="86">
        <f t="shared" ref="CQ128:DE128" si="192">CQ129-CQ130</f>
        <v>0</v>
      </c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104"/>
    </row>
    <row r="129" spans="1:109" ht="22.5" customHeight="1">
      <c r="A129" s="81" t="s">
        <v>436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2"/>
      <c r="AQ129" s="72" t="s">
        <v>184</v>
      </c>
      <c r="AR129" s="92" t="s">
        <v>437</v>
      </c>
      <c r="AS129" s="93"/>
      <c r="AT129" s="93"/>
      <c r="AU129" s="93"/>
      <c r="AV129" s="93" t="s">
        <v>438</v>
      </c>
      <c r="AW129" s="93"/>
      <c r="AX129" s="93"/>
      <c r="AY129" s="93"/>
      <c r="AZ129" s="93"/>
      <c r="BA129" s="86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8"/>
      <c r="BO129" s="86">
        <v>7179357.7199999997</v>
      </c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8"/>
      <c r="CC129" s="86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8"/>
      <c r="CQ129" s="86">
        <f t="shared" ref="CQ129:DE129" si="193">SUM(BA129:CC129)</f>
        <v>7179357.7199999997</v>
      </c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104"/>
    </row>
    <row r="130" spans="1:109" ht="11.25" customHeight="1" thickBot="1">
      <c r="A130" s="81" t="s">
        <v>439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2"/>
      <c r="AQ130" s="72" t="s">
        <v>184</v>
      </c>
      <c r="AR130" s="92" t="s">
        <v>440</v>
      </c>
      <c r="AS130" s="93"/>
      <c r="AT130" s="93"/>
      <c r="AU130" s="93"/>
      <c r="AV130" s="93" t="s">
        <v>441</v>
      </c>
      <c r="AW130" s="93"/>
      <c r="AX130" s="93"/>
      <c r="AY130" s="93"/>
      <c r="AZ130" s="93"/>
      <c r="BA130" s="86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8"/>
      <c r="BO130" s="86">
        <v>7179357.7199999997</v>
      </c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8"/>
      <c r="CC130" s="86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8"/>
      <c r="CQ130" s="86">
        <f t="shared" ref="CQ130:DE130" si="194">SUM(BA130:CC130)</f>
        <v>7179357.7199999997</v>
      </c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104"/>
    </row>
    <row r="131" spans="1:109" ht="3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</row>
    <row r="132" spans="1:109" s="8" customFormat="1" hidden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13"/>
      <c r="AR132" s="73"/>
      <c r="AS132" s="74"/>
      <c r="AT132" s="74"/>
      <c r="AU132" s="75"/>
      <c r="AV132" s="73"/>
      <c r="AW132" s="74"/>
      <c r="AX132" s="74"/>
      <c r="AY132" s="74"/>
      <c r="AZ132" s="75"/>
      <c r="BA132" s="73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5"/>
      <c r="BO132" s="73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5"/>
      <c r="CC132" s="73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5"/>
      <c r="CQ132" s="73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5"/>
    </row>
    <row r="135" spans="1:109">
      <c r="A135" s="1" t="s">
        <v>0</v>
      </c>
      <c r="L135" s="83"/>
      <c r="M135" s="83"/>
      <c r="N135" s="83"/>
      <c r="O135" s="83"/>
      <c r="P135" s="83"/>
      <c r="Q135" s="83"/>
      <c r="R135" s="83"/>
      <c r="S135" s="83"/>
      <c r="T135" s="83"/>
      <c r="V135" s="94" t="s">
        <v>194</v>
      </c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BF135" s="1" t="s">
        <v>1</v>
      </c>
      <c r="BU135" s="83"/>
      <c r="BV135" s="83"/>
      <c r="BW135" s="83"/>
      <c r="BX135" s="83"/>
      <c r="BY135" s="83"/>
      <c r="BZ135" s="83"/>
      <c r="CA135" s="83"/>
      <c r="CB135" s="83"/>
      <c r="CC135" s="83"/>
      <c r="CD135" s="12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  <c r="CW135" s="94"/>
      <c r="CX135" s="94"/>
      <c r="CY135" s="94"/>
      <c r="CZ135" s="94"/>
      <c r="DA135" s="94"/>
      <c r="DB135" s="94"/>
      <c r="DC135" s="94"/>
      <c r="DD135" s="94"/>
    </row>
    <row r="136" spans="1:109" ht="11.25" customHeight="1">
      <c r="L136" s="80" t="s">
        <v>2</v>
      </c>
      <c r="M136" s="80"/>
      <c r="N136" s="80"/>
      <c r="O136" s="80"/>
      <c r="P136" s="80"/>
      <c r="Q136" s="80"/>
      <c r="R136" s="80"/>
      <c r="S136" s="80"/>
      <c r="T136" s="80"/>
      <c r="V136" s="80" t="s">
        <v>3</v>
      </c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BF136" s="1" t="s">
        <v>4</v>
      </c>
      <c r="BU136" s="80" t="s">
        <v>2</v>
      </c>
      <c r="BV136" s="80"/>
      <c r="BW136" s="80"/>
      <c r="BX136" s="80"/>
      <c r="BY136" s="80"/>
      <c r="BZ136" s="80"/>
      <c r="CA136" s="80"/>
      <c r="CB136" s="80"/>
      <c r="CC136" s="80"/>
      <c r="CD136" s="3"/>
      <c r="CE136" s="80" t="s">
        <v>3</v>
      </c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</row>
    <row r="138" spans="1:109">
      <c r="A138" s="1" t="s">
        <v>5</v>
      </c>
      <c r="L138" s="83"/>
      <c r="M138" s="83"/>
      <c r="N138" s="83"/>
      <c r="O138" s="83"/>
      <c r="P138" s="83"/>
      <c r="Q138" s="83"/>
      <c r="R138" s="83"/>
      <c r="S138" s="83"/>
      <c r="T138" s="83"/>
      <c r="V138" s="94" t="s">
        <v>195</v>
      </c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</row>
    <row r="139" spans="1:109" ht="11.25" customHeight="1">
      <c r="L139" s="80" t="s">
        <v>2</v>
      </c>
      <c r="M139" s="80"/>
      <c r="N139" s="80"/>
      <c r="O139" s="80"/>
      <c r="P139" s="80"/>
      <c r="Q139" s="80"/>
      <c r="R139" s="80"/>
      <c r="S139" s="80"/>
      <c r="T139" s="80"/>
      <c r="V139" s="80" t="s">
        <v>3</v>
      </c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</row>
    <row r="140" spans="1:109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BA140" s="4" t="s">
        <v>6</v>
      </c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</row>
    <row r="141" spans="1:109" ht="11.25" customHeight="1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BU141" s="80" t="s">
        <v>7</v>
      </c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</row>
    <row r="142" spans="1:109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BA142" s="1" t="s">
        <v>0</v>
      </c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CA142" s="83"/>
      <c r="CB142" s="83"/>
      <c r="CC142" s="83"/>
      <c r="CD142" s="83"/>
      <c r="CE142" s="83"/>
      <c r="CF142" s="83"/>
      <c r="CG142" s="83"/>
      <c r="CH142" s="83"/>
      <c r="CI142" s="83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</row>
    <row r="143" spans="1:109" ht="11.25" customHeight="1">
      <c r="BA143" s="1" t="s">
        <v>8</v>
      </c>
      <c r="BN143" s="80" t="s">
        <v>9</v>
      </c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CA143" s="80" t="s">
        <v>2</v>
      </c>
      <c r="CB143" s="80"/>
      <c r="CC143" s="80"/>
      <c r="CD143" s="80"/>
      <c r="CE143" s="80"/>
      <c r="CF143" s="80"/>
      <c r="CG143" s="80"/>
      <c r="CH143" s="80"/>
      <c r="CI143" s="80"/>
      <c r="CK143" s="80" t="s">
        <v>3</v>
      </c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</row>
    <row r="144" spans="1:109"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L144" s="3"/>
      <c r="BM144" s="3"/>
      <c r="BN144" s="3"/>
      <c r="BO144" s="3"/>
      <c r="BP144" s="3"/>
      <c r="BQ144" s="3"/>
      <c r="BR144" s="3"/>
      <c r="BS144" s="3"/>
      <c r="BT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109">
      <c r="A145" s="1" t="s">
        <v>10</v>
      </c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V145" s="83"/>
      <c r="W145" s="83"/>
      <c r="X145" s="83"/>
      <c r="Y145" s="83"/>
      <c r="Z145" s="83"/>
      <c r="AA145" s="83"/>
      <c r="AB145" s="83"/>
      <c r="AC145" s="83"/>
      <c r="AD145" s="83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15"/>
      <c r="BP145" s="15"/>
      <c r="BQ145" s="15"/>
      <c r="BR145" s="15"/>
    </row>
    <row r="146" spans="1:109">
      <c r="I146" s="80" t="s">
        <v>9</v>
      </c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V146" s="80" t="s">
        <v>2</v>
      </c>
      <c r="W146" s="80"/>
      <c r="X146" s="80"/>
      <c r="Y146" s="80"/>
      <c r="Z146" s="80"/>
      <c r="AA146" s="80"/>
      <c r="AB146" s="80"/>
      <c r="AC146" s="80"/>
      <c r="AD146" s="80"/>
      <c r="AF146" s="80" t="s">
        <v>3</v>
      </c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Z146" s="80" t="s">
        <v>73</v>
      </c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14"/>
      <c r="BP146" s="14"/>
      <c r="BQ146" s="14"/>
      <c r="BR146" s="14"/>
    </row>
    <row r="148" spans="1:109" ht="12.75" customHeight="1">
      <c r="A148" s="5" t="s">
        <v>11</v>
      </c>
      <c r="B148" s="94" t="s">
        <v>196</v>
      </c>
      <c r="C148" s="94"/>
      <c r="D148" s="6" t="s">
        <v>11</v>
      </c>
      <c r="E148" s="94" t="s">
        <v>197</v>
      </c>
      <c r="F148" s="94"/>
      <c r="G148" s="94"/>
      <c r="H148" s="94"/>
      <c r="I148" s="94"/>
      <c r="J148" s="94"/>
      <c r="K148" s="94"/>
      <c r="L148" s="94"/>
      <c r="M148" s="94"/>
      <c r="N148" s="94"/>
      <c r="P148" s="125">
        <v>20</v>
      </c>
      <c r="Q148" s="125"/>
      <c r="R148" s="94" t="s">
        <v>188</v>
      </c>
      <c r="S148" s="94"/>
      <c r="T148" s="94"/>
      <c r="U148" s="2" t="s">
        <v>12</v>
      </c>
    </row>
    <row r="150" spans="1:109">
      <c r="A150" s="122" t="s">
        <v>139</v>
      </c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4"/>
      <c r="BA150" s="121">
        <f t="shared" ref="BA150:BN150" si="195">(BA74-BA75+BA76)-(BA77+BA97)</f>
        <v>0</v>
      </c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>
        <f t="shared" ref="BO150:CB150" si="196">(BO74-BO75+BO76)-(BO77+BO97)</f>
        <v>0</v>
      </c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>
        <f t="shared" ref="CC150:CP150" si="197">(CC74-CC75+CC76)-(CC77+CC97)</f>
        <v>0</v>
      </c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>
        <f t="shared" ref="CQ150:DE150" si="198">(CQ74-CQ75+CQ76)-(CQ77+CQ97)</f>
        <v>0</v>
      </c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</row>
  </sheetData>
  <mergeCells count="828">
    <mergeCell ref="CQ130:DE130"/>
    <mergeCell ref="A131:AP131"/>
    <mergeCell ref="AR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6:DE116"/>
    <mergeCell ref="A117:AP117"/>
    <mergeCell ref="AR117:DE117"/>
    <mergeCell ref="A119:AP119"/>
    <mergeCell ref="AR119:AU119"/>
    <mergeCell ref="AV119:AZ119"/>
    <mergeCell ref="BA119:BN119"/>
    <mergeCell ref="BO119:CB119"/>
    <mergeCell ref="CC119:CP119"/>
    <mergeCell ref="CQ119:DE119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A93:AP93"/>
    <mergeCell ref="AR93:DE93"/>
    <mergeCell ref="A95:AP95"/>
    <mergeCell ref="AR95:AU95"/>
    <mergeCell ref="AV95:AZ95"/>
    <mergeCell ref="BA95:BN95"/>
    <mergeCell ref="BO95:CB95"/>
    <mergeCell ref="CC95:CP95"/>
    <mergeCell ref="CQ95:DE95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A64:AP64"/>
    <mergeCell ref="AR64:DE64"/>
    <mergeCell ref="A66:AP66"/>
    <mergeCell ref="AR66:AU66"/>
    <mergeCell ref="AV66:AZ66"/>
    <mergeCell ref="BA66:BN66"/>
    <mergeCell ref="BO66:CB66"/>
    <mergeCell ref="CC66:CP66"/>
    <mergeCell ref="CQ66:DE66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CQ34:DE34"/>
    <mergeCell ref="A35:AP35"/>
    <mergeCell ref="AR35:DE35"/>
    <mergeCell ref="A37:AP37"/>
    <mergeCell ref="AR37:AU37"/>
    <mergeCell ref="AV37:AZ37"/>
    <mergeCell ref="BA37:BN37"/>
    <mergeCell ref="BO37:CB37"/>
    <mergeCell ref="CC37:CP37"/>
    <mergeCell ref="CQ37:DE37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CQ14:DE14"/>
    <mergeCell ref="A15:AP15"/>
    <mergeCell ref="AR15:AU15"/>
    <mergeCell ref="AV15:AZ15"/>
    <mergeCell ref="BA15:BN15"/>
    <mergeCell ref="BO15:CB15"/>
    <mergeCell ref="CC15:CP15"/>
    <mergeCell ref="CQ15:DE15"/>
    <mergeCell ref="A14:AP14"/>
    <mergeCell ref="AR14:AU14"/>
    <mergeCell ref="AV14:AZ14"/>
    <mergeCell ref="BA14:BN14"/>
    <mergeCell ref="BO14:CB14"/>
    <mergeCell ref="CC14:CP14"/>
    <mergeCell ref="CQ150:DE150"/>
    <mergeCell ref="A150:AZ150"/>
    <mergeCell ref="BA150:BN150"/>
    <mergeCell ref="BO150:CB150"/>
    <mergeCell ref="CC150:CP150"/>
    <mergeCell ref="B148:C148"/>
    <mergeCell ref="E148:N148"/>
    <mergeCell ref="P148:Q148"/>
    <mergeCell ref="R148:T148"/>
    <mergeCell ref="CE135:DD135"/>
    <mergeCell ref="CE136:DD136"/>
    <mergeCell ref="AF145:AX145"/>
    <mergeCell ref="V146:AD146"/>
    <mergeCell ref="AF146:AX146"/>
    <mergeCell ref="CA143:CI143"/>
    <mergeCell ref="CK143:DD143"/>
    <mergeCell ref="AZ145:BN145"/>
    <mergeCell ref="BN142:BY142"/>
    <mergeCell ref="I145:T145"/>
    <mergeCell ref="V145:AD145"/>
    <mergeCell ref="I146:T146"/>
    <mergeCell ref="CU2:DE2"/>
    <mergeCell ref="CU3:DE3"/>
    <mergeCell ref="AI4:AK4"/>
    <mergeCell ref="AL4:AX4"/>
    <mergeCell ref="AZ4:BA4"/>
    <mergeCell ref="BB4:BD4"/>
    <mergeCell ref="CU4:DE4"/>
    <mergeCell ref="CU5:DE5"/>
    <mergeCell ref="CU8:DE8"/>
    <mergeCell ref="CU9:DE9"/>
    <mergeCell ref="CU10:DE10"/>
    <mergeCell ref="V9:CJ10"/>
    <mergeCell ref="V8:CJ8"/>
    <mergeCell ref="V6:CJ6"/>
    <mergeCell ref="V7:CJ7"/>
    <mergeCell ref="CU7:DE7"/>
    <mergeCell ref="CU6:DE6"/>
    <mergeCell ref="CA142:CI142"/>
    <mergeCell ref="CK142:DD142"/>
    <mergeCell ref="BN143:BY143"/>
    <mergeCell ref="CU11:DE11"/>
    <mergeCell ref="BU135:CC135"/>
    <mergeCell ref="BU140:DD140"/>
    <mergeCell ref="BU141:DD141"/>
    <mergeCell ref="V138:AU138"/>
    <mergeCell ref="V136:AU136"/>
    <mergeCell ref="AZ146:BN146"/>
    <mergeCell ref="V135:AU135"/>
    <mergeCell ref="L138:T138"/>
    <mergeCell ref="L139:T139"/>
    <mergeCell ref="V139:AU139"/>
    <mergeCell ref="L135:T135"/>
    <mergeCell ref="L136:T136"/>
    <mergeCell ref="BU136:CC136"/>
  </mergeCells>
  <phoneticPr fontId="0" type="noConversion"/>
  <pageMargins left="0.59055118110236227" right="0.39370078740157483" top="0.38" bottom="0.39" header="0.19685039370078741" footer="0.19685039370078741"/>
  <pageSetup paperSize="9" orientation="landscape" r:id="rId1"/>
  <headerFooter alignWithMargins="0"/>
  <rowBreaks count="4" manualBreakCount="4">
    <brk id="35" max="108" man="1"/>
    <brk id="64" max="108" man="1"/>
    <brk id="93" max="108" man="1"/>
    <brk id="117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3"/>
  <sheetViews>
    <sheetView showGridLines="0" topLeftCell="D1" workbookViewId="0">
      <selection activeCell="K10" sqref="K10"/>
    </sheetView>
  </sheetViews>
  <sheetFormatPr defaultRowHeight="12.75"/>
  <cols>
    <col min="1" max="1" width="51.85546875" hidden="1" customWidth="1"/>
    <col min="2" max="2" width="10.28515625" hidden="1" customWidth="1"/>
    <col min="3" max="3" width="18.42578125" customWidth="1"/>
    <col min="4" max="6" width="8.7109375" customWidth="1"/>
    <col min="7" max="7" width="17.140625" customWidth="1"/>
    <col min="8" max="8" width="24" customWidth="1"/>
    <col min="9" max="9" width="7.28515625" customWidth="1"/>
    <col min="10" max="10" width="82.140625" customWidth="1"/>
    <col min="11" max="11" width="5.7109375" hidden="1" customWidth="1"/>
    <col min="12" max="12" width="7.5703125" hidden="1" customWidth="1"/>
    <col min="13" max="13" width="6.28515625" hidden="1" customWidth="1"/>
    <col min="14" max="14" width="52.5703125" customWidth="1"/>
  </cols>
  <sheetData>
    <row r="1" spans="1:14">
      <c r="A1" t="s">
        <v>45</v>
      </c>
    </row>
    <row r="2" spans="1:14" ht="13.5" thickBot="1">
      <c r="A2" t="s">
        <v>67</v>
      </c>
      <c r="D2" s="147" t="s">
        <v>143</v>
      </c>
      <c r="E2" s="148"/>
      <c r="F2" s="148"/>
      <c r="G2" s="148"/>
      <c r="H2" s="148"/>
      <c r="I2" s="148"/>
      <c r="J2" s="149"/>
    </row>
    <row r="3" spans="1:14" ht="13.5" thickBot="1">
      <c r="A3" t="s">
        <v>46</v>
      </c>
      <c r="D3" s="142" t="s">
        <v>75</v>
      </c>
      <c r="E3" s="143"/>
      <c r="F3" s="144"/>
      <c r="G3" s="34" t="s">
        <v>153</v>
      </c>
      <c r="H3" s="34" t="s">
        <v>109</v>
      </c>
      <c r="I3" s="142" t="s">
        <v>154</v>
      </c>
      <c r="J3" s="144"/>
    </row>
    <row r="4" spans="1:14" ht="16.5" customHeight="1">
      <c r="A4" t="s">
        <v>47</v>
      </c>
      <c r="D4" s="150" t="s">
        <v>144</v>
      </c>
      <c r="E4" s="150"/>
      <c r="F4" s="150"/>
      <c r="G4" s="44" t="s">
        <v>37</v>
      </c>
      <c r="H4" s="43">
        <f>IF(K10=1,L6,IF(K10=2,L7,IF(K10=3,L8,IF(K10=4,L9))))</f>
        <v>5</v>
      </c>
      <c r="I4" s="151"/>
      <c r="J4" s="151"/>
      <c r="K4" s="131" t="s">
        <v>157</v>
      </c>
      <c r="L4" s="132"/>
      <c r="M4" s="132"/>
    </row>
    <row r="5" spans="1:14" ht="22.5" customHeight="1">
      <c r="A5" t="s">
        <v>48</v>
      </c>
      <c r="D5" s="141" t="s">
        <v>145</v>
      </c>
      <c r="E5" s="141"/>
      <c r="F5" s="141"/>
      <c r="G5" s="45" t="s">
        <v>38</v>
      </c>
      <c r="H5" s="41" t="str">
        <f>CDATE</f>
        <v>01.01.2017</v>
      </c>
      <c r="I5" s="140" t="s">
        <v>155</v>
      </c>
      <c r="J5" s="140"/>
      <c r="K5" s="47" t="str">
        <f>IF(K10=1,K6,IF(K10=2,K7,IF(K10=3,K8,IF(K10=4,K9))))</f>
        <v>Y</v>
      </c>
      <c r="L5" s="46" t="s">
        <v>109</v>
      </c>
      <c r="M5" s="46" t="s">
        <v>159</v>
      </c>
    </row>
    <row r="6" spans="1:14" ht="27" customHeight="1">
      <c r="A6" t="s">
        <v>49</v>
      </c>
      <c r="D6" s="141" t="s">
        <v>181</v>
      </c>
      <c r="E6" s="141"/>
      <c r="F6" s="141"/>
      <c r="G6" s="45" t="s">
        <v>39</v>
      </c>
      <c r="H6" s="42">
        <f>CGLAVA</f>
        <v>0</v>
      </c>
      <c r="I6" s="140" t="s">
        <v>156</v>
      </c>
      <c r="J6" s="140"/>
      <c r="K6" s="48" t="s">
        <v>160</v>
      </c>
      <c r="L6" s="40">
        <v>3</v>
      </c>
      <c r="M6" s="49" t="s">
        <v>161</v>
      </c>
    </row>
    <row r="7" spans="1:14" ht="27" customHeight="1">
      <c r="A7" t="s">
        <v>173</v>
      </c>
      <c r="B7" s="56" t="str">
        <f>IF(МФПРД=6,CONCATENATE("РОД=",МФРОД),"\")</f>
        <v>\</v>
      </c>
      <c r="D7" s="133" t="s">
        <v>167</v>
      </c>
      <c r="E7" s="134"/>
      <c r="F7" s="135"/>
      <c r="G7" s="53" t="s">
        <v>168</v>
      </c>
      <c r="H7" s="54"/>
      <c r="I7" s="140" t="s">
        <v>169</v>
      </c>
      <c r="J7" s="140"/>
      <c r="K7" s="48" t="s">
        <v>162</v>
      </c>
      <c r="L7" s="40">
        <v>4</v>
      </c>
      <c r="M7" s="49" t="s">
        <v>163</v>
      </c>
    </row>
    <row r="8" spans="1:14" ht="27.75" customHeight="1">
      <c r="A8" t="s">
        <v>174</v>
      </c>
      <c r="B8" s="56" t="str">
        <f>IF(МФПРД=6,CONCATENATE("ВРО=",МФВРО),"\")</f>
        <v>\</v>
      </c>
      <c r="D8" s="136" t="s">
        <v>170</v>
      </c>
      <c r="E8" s="137"/>
      <c r="F8" s="138"/>
      <c r="G8" s="53" t="s">
        <v>171</v>
      </c>
      <c r="H8" s="54"/>
      <c r="I8" s="140" t="s">
        <v>172</v>
      </c>
      <c r="J8" s="140"/>
      <c r="K8" s="48" t="s">
        <v>158</v>
      </c>
      <c r="L8" s="40">
        <v>5</v>
      </c>
      <c r="M8" s="49" t="s">
        <v>164</v>
      </c>
    </row>
    <row r="9" spans="1:14" ht="17.25" customHeight="1">
      <c r="A9" t="s">
        <v>50</v>
      </c>
      <c r="D9" s="141" t="s">
        <v>146</v>
      </c>
      <c r="E9" s="141"/>
      <c r="F9" s="141"/>
      <c r="G9" s="45" t="s">
        <v>40</v>
      </c>
      <c r="H9" s="42" t="str">
        <f>BDIR</f>
        <v>Притулина Н.Ф.</v>
      </c>
      <c r="I9" s="139"/>
      <c r="J9" s="139"/>
      <c r="K9" s="50" t="s">
        <v>165</v>
      </c>
      <c r="L9" s="51">
        <v>6</v>
      </c>
      <c r="M9" s="52" t="s">
        <v>166</v>
      </c>
    </row>
    <row r="10" spans="1:14" ht="18.75" customHeight="1">
      <c r="A10" t="s">
        <v>51</v>
      </c>
      <c r="D10" s="145" t="s">
        <v>152</v>
      </c>
      <c r="E10" s="145"/>
      <c r="F10" s="145"/>
      <c r="G10" s="45" t="s">
        <v>71</v>
      </c>
      <c r="H10" s="42" t="str">
        <f>BACC</f>
        <v>Клещунова Е.А.</v>
      </c>
      <c r="I10" s="139"/>
      <c r="J10" s="139"/>
      <c r="K10">
        <v>3</v>
      </c>
    </row>
    <row r="11" spans="1:14" ht="33.75" customHeight="1">
      <c r="A11" t="s">
        <v>52</v>
      </c>
      <c r="D11" s="146" t="s">
        <v>6</v>
      </c>
      <c r="E11" s="146"/>
      <c r="F11" s="146"/>
      <c r="G11" s="45" t="s">
        <v>41</v>
      </c>
      <c r="H11" s="42">
        <f>Отчет!BU140</f>
        <v>0</v>
      </c>
      <c r="I11" s="139"/>
      <c r="J11" s="139"/>
    </row>
    <row r="12" spans="1:14">
      <c r="A12" t="s">
        <v>53</v>
      </c>
      <c r="D12" s="141" t="s">
        <v>147</v>
      </c>
      <c r="E12" s="141"/>
      <c r="F12" s="141"/>
      <c r="G12" s="45" t="s">
        <v>40</v>
      </c>
      <c r="H12" s="42">
        <f>Отчет!CK142</f>
        <v>0</v>
      </c>
      <c r="I12" s="139"/>
      <c r="J12" s="139"/>
    </row>
    <row r="13" spans="1:14">
      <c r="A13" t="s">
        <v>54</v>
      </c>
      <c r="D13" s="146" t="s">
        <v>148</v>
      </c>
      <c r="E13" s="146"/>
      <c r="F13" s="146"/>
      <c r="G13" s="45" t="s">
        <v>42</v>
      </c>
      <c r="H13" s="42">
        <f>Отчет!BN142</f>
        <v>0</v>
      </c>
      <c r="I13" s="139"/>
      <c r="J13" s="139"/>
    </row>
    <row r="14" spans="1:14">
      <c r="A14" t="s">
        <v>70</v>
      </c>
      <c r="D14" s="141" t="s">
        <v>149</v>
      </c>
      <c r="E14" s="141"/>
      <c r="F14" s="141"/>
      <c r="G14" s="45" t="s">
        <v>43</v>
      </c>
      <c r="H14" s="42">
        <f>Отчет!AF145</f>
        <v>0</v>
      </c>
      <c r="I14" s="139"/>
      <c r="J14" s="139"/>
    </row>
    <row r="15" spans="1:14">
      <c r="A15" t="s">
        <v>55</v>
      </c>
      <c r="D15" s="141" t="s">
        <v>150</v>
      </c>
      <c r="E15" s="141"/>
      <c r="F15" s="141"/>
      <c r="G15" s="45" t="s">
        <v>42</v>
      </c>
      <c r="H15" s="42">
        <f>Отчет!I145</f>
        <v>0</v>
      </c>
      <c r="I15" s="126"/>
      <c r="J15" s="127"/>
      <c r="K15" s="55"/>
      <c r="L15" s="55"/>
      <c r="M15" s="55"/>
      <c r="N15" s="55"/>
    </row>
    <row r="16" spans="1:14">
      <c r="A16" t="s">
        <v>69</v>
      </c>
      <c r="D16" s="141" t="s">
        <v>151</v>
      </c>
      <c r="E16" s="141"/>
      <c r="F16" s="141"/>
      <c r="G16" s="45" t="s">
        <v>44</v>
      </c>
      <c r="H16" s="42">
        <f>Отчет!AZ145</f>
        <v>0</v>
      </c>
      <c r="I16" s="126"/>
      <c r="J16" s="127"/>
      <c r="K16" s="57" t="str">
        <f>МФДатаПо</f>
        <v>01.01.2017</v>
      </c>
      <c r="L16" s="35"/>
      <c r="M16" s="35"/>
      <c r="N16" s="35"/>
    </row>
    <row r="17" spans="1:14" ht="15.75" thickBot="1">
      <c r="A17" t="s">
        <v>56</v>
      </c>
      <c r="J17" s="36"/>
      <c r="K17" s="36" t="b">
        <v>0</v>
      </c>
      <c r="L17" s="36"/>
      <c r="M17" s="36"/>
      <c r="N17" s="36"/>
    </row>
    <row r="18" spans="1:14" ht="14.25" customHeight="1">
      <c r="A18" t="s">
        <v>51</v>
      </c>
      <c r="D18" s="128" t="s">
        <v>74</v>
      </c>
      <c r="E18" s="129"/>
      <c r="F18" s="129"/>
      <c r="G18" s="129"/>
      <c r="H18" s="129"/>
      <c r="I18" s="130"/>
      <c r="J18" s="36"/>
      <c r="K18" s="36"/>
      <c r="L18" s="36"/>
      <c r="M18" s="36"/>
      <c r="N18" s="37"/>
    </row>
    <row r="19" spans="1:14" ht="14.25">
      <c r="A19" t="s">
        <v>57</v>
      </c>
      <c r="D19" s="58" t="s">
        <v>175</v>
      </c>
      <c r="E19" s="59"/>
      <c r="F19" s="60" t="s">
        <v>36</v>
      </c>
      <c r="G19" s="61"/>
      <c r="H19" s="62"/>
      <c r="I19" s="69"/>
      <c r="J19" s="38"/>
      <c r="K19" s="38"/>
      <c r="L19" s="38"/>
      <c r="M19" s="38"/>
      <c r="N19" s="37"/>
    </row>
    <row r="20" spans="1:14" ht="14.25">
      <c r="A20" t="s">
        <v>46</v>
      </c>
      <c r="D20" s="63"/>
      <c r="E20" s="59"/>
      <c r="F20" s="59"/>
      <c r="G20" s="59"/>
      <c r="H20" s="59"/>
      <c r="I20" s="69"/>
      <c r="J20" s="38"/>
      <c r="K20" s="38"/>
      <c r="L20" s="38"/>
      <c r="M20" s="38"/>
      <c r="N20" s="37"/>
    </row>
    <row r="21" spans="1:14" ht="14.25">
      <c r="A21" t="s">
        <v>58</v>
      </c>
      <c r="D21" s="64"/>
      <c r="E21" s="59"/>
      <c r="F21" s="59"/>
      <c r="G21" s="59"/>
      <c r="H21" s="59"/>
      <c r="I21" s="69"/>
      <c r="J21" s="38"/>
      <c r="K21" s="38"/>
      <c r="L21" s="38"/>
      <c r="M21" s="38"/>
      <c r="N21" s="39"/>
    </row>
    <row r="22" spans="1:14" ht="14.25">
      <c r="A22" t="s">
        <v>72</v>
      </c>
      <c r="D22" s="65" t="s">
        <v>176</v>
      </c>
      <c r="E22" s="59"/>
      <c r="F22" s="59"/>
      <c r="G22" s="59"/>
      <c r="H22" s="67" t="s">
        <v>180</v>
      </c>
      <c r="I22" s="69"/>
      <c r="J22" s="38"/>
      <c r="K22" s="38"/>
      <c r="L22" s="38"/>
      <c r="M22" s="38"/>
      <c r="N22" s="39"/>
    </row>
    <row r="23" spans="1:14">
      <c r="A23" t="s">
        <v>59</v>
      </c>
      <c r="D23" s="64"/>
      <c r="E23" s="59"/>
      <c r="F23" s="59"/>
      <c r="G23" s="59"/>
      <c r="H23" s="59"/>
      <c r="I23" s="69"/>
    </row>
    <row r="24" spans="1:14">
      <c r="A24" t="s">
        <v>60</v>
      </c>
      <c r="D24" s="65" t="s">
        <v>177</v>
      </c>
      <c r="E24" s="59"/>
      <c r="F24" s="59"/>
      <c r="G24" s="59"/>
      <c r="H24" s="67" t="s">
        <v>180</v>
      </c>
      <c r="I24" s="69"/>
    </row>
    <row r="25" spans="1:14">
      <c r="A25" t="s">
        <v>61</v>
      </c>
      <c r="D25" s="64"/>
      <c r="E25" s="59"/>
      <c r="F25" s="59"/>
      <c r="G25" s="59"/>
      <c r="H25" s="59"/>
      <c r="I25" s="69"/>
    </row>
    <row r="26" spans="1:14">
      <c r="A26" t="s">
        <v>62</v>
      </c>
      <c r="D26" s="65" t="s">
        <v>178</v>
      </c>
      <c r="E26" s="59"/>
      <c r="F26" s="60" t="str">
        <f>UPPER(IF(check_arch,CONCATENATE(МФИСТ,"_",TEXT(arch_date,"ДДММГГ"),"_","321","_",txtPeriod,"_","G","_",AcrhVerFile,".ZIP"),""))</f>
        <v/>
      </c>
      <c r="G26" s="61"/>
      <c r="H26" s="62"/>
      <c r="I26" s="69"/>
    </row>
    <row r="27" spans="1:14">
      <c r="A27" t="s">
        <v>63</v>
      </c>
      <c r="D27" s="64"/>
      <c r="E27" s="59"/>
      <c r="F27" s="59"/>
      <c r="G27" s="59"/>
      <c r="H27" s="59"/>
      <c r="I27" s="69"/>
    </row>
    <row r="28" spans="1:14">
      <c r="A28" t="s">
        <v>64</v>
      </c>
      <c r="D28" s="65" t="s">
        <v>179</v>
      </c>
      <c r="E28" s="59"/>
      <c r="F28" s="68" t="str">
        <f>CONCATENATE(321,txtPeriod,TextVerFile,".TXT")</f>
        <v>321Y01.TXT</v>
      </c>
      <c r="G28" s="61"/>
      <c r="H28" s="62"/>
      <c r="I28" s="69"/>
    </row>
    <row r="29" spans="1:14">
      <c r="A29" t="s">
        <v>51</v>
      </c>
      <c r="D29" s="64"/>
      <c r="E29" s="59"/>
      <c r="F29" s="59"/>
      <c r="G29" s="59"/>
      <c r="H29" s="59"/>
      <c r="I29" s="69"/>
    </row>
    <row r="30" spans="1:14" ht="13.5" thickBot="1">
      <c r="A30" t="s">
        <v>65</v>
      </c>
      <c r="D30" s="66"/>
      <c r="E30" s="70"/>
      <c r="F30" s="70"/>
      <c r="G30" s="70"/>
      <c r="H30" s="70"/>
      <c r="I30" s="71"/>
    </row>
    <row r="31" spans="1:14">
      <c r="A31" t="s">
        <v>68</v>
      </c>
    </row>
    <row r="32" spans="1:14">
      <c r="A32" t="s">
        <v>51</v>
      </c>
    </row>
    <row r="33" spans="1:1">
      <c r="A33" t="s">
        <v>66</v>
      </c>
    </row>
  </sheetData>
  <mergeCells count="31">
    <mergeCell ref="D2:J2"/>
    <mergeCell ref="D4:F4"/>
    <mergeCell ref="D5:F5"/>
    <mergeCell ref="D6:F6"/>
    <mergeCell ref="I3:J3"/>
    <mergeCell ref="I4:J4"/>
    <mergeCell ref="I5:J5"/>
    <mergeCell ref="I6:J6"/>
    <mergeCell ref="D16:F16"/>
    <mergeCell ref="D3:F3"/>
    <mergeCell ref="D9:F9"/>
    <mergeCell ref="D10:F10"/>
    <mergeCell ref="D11:F11"/>
    <mergeCell ref="D12:F12"/>
    <mergeCell ref="D13:F13"/>
    <mergeCell ref="I7:J7"/>
    <mergeCell ref="I8:J8"/>
    <mergeCell ref="I9:J9"/>
    <mergeCell ref="I10:J10"/>
    <mergeCell ref="D14:F14"/>
    <mergeCell ref="D15:F15"/>
    <mergeCell ref="I16:J16"/>
    <mergeCell ref="D18:I18"/>
    <mergeCell ref="K4:M4"/>
    <mergeCell ref="D7:F7"/>
    <mergeCell ref="D8:F8"/>
    <mergeCell ref="I15:J15"/>
    <mergeCell ref="I11:J11"/>
    <mergeCell ref="I12:J12"/>
    <mergeCell ref="I13:J13"/>
    <mergeCell ref="I14:J14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autoPageBreaks="0"/>
  </sheetPr>
  <dimension ref="B1:K36"/>
  <sheetViews>
    <sheetView showGridLines="0" topLeftCell="A13" workbookViewId="0">
      <selection activeCell="D22" sqref="D22:D23"/>
    </sheetView>
  </sheetViews>
  <sheetFormatPr defaultRowHeight="12.75"/>
  <cols>
    <col min="2" max="2" width="37.140625" customWidth="1"/>
    <col min="3" max="3" width="14.28515625" customWidth="1"/>
    <col min="4" max="4" width="54.28515625" customWidth="1"/>
    <col min="7" max="7" width="12.42578125" customWidth="1"/>
    <col min="10" max="10" width="22.7109375" hidden="1" customWidth="1"/>
    <col min="11" max="11" width="34.5703125" hidden="1" customWidth="1"/>
  </cols>
  <sheetData>
    <row r="1" spans="2:11">
      <c r="B1" s="152" t="s">
        <v>74</v>
      </c>
      <c r="C1" s="152"/>
      <c r="D1" s="152"/>
    </row>
    <row r="2" spans="2:11">
      <c r="B2" s="16" t="s">
        <v>75</v>
      </c>
      <c r="C2" s="16" t="s">
        <v>76</v>
      </c>
      <c r="D2" s="19" t="s">
        <v>109</v>
      </c>
      <c r="F2" t="s">
        <v>110</v>
      </c>
      <c r="G2" s="23">
        <f ca="1">TODAY()</f>
        <v>42793</v>
      </c>
      <c r="J2" s="153" t="s">
        <v>182</v>
      </c>
      <c r="K2" s="153"/>
    </row>
    <row r="3" spans="2:11">
      <c r="B3" s="17" t="s">
        <v>77</v>
      </c>
      <c r="C3" s="20"/>
      <c r="D3" s="22" t="s">
        <v>36</v>
      </c>
      <c r="F3" t="s">
        <v>111</v>
      </c>
      <c r="G3" s="24">
        <f ca="1">YEAR(G2)</f>
        <v>2017</v>
      </c>
      <c r="J3" s="49" t="s">
        <v>119</v>
      </c>
      <c r="K3" s="49" t="str">
        <f>T(COKPO1)</f>
        <v>78150574</v>
      </c>
    </row>
    <row r="4" spans="2:11">
      <c r="B4" s="17" t="s">
        <v>78</v>
      </c>
      <c r="C4" s="20"/>
      <c r="D4" s="22" t="s">
        <v>127</v>
      </c>
      <c r="F4" t="s">
        <v>112</v>
      </c>
      <c r="G4" s="24" t="str">
        <f ca="1">IF(LEN(MONTH(G2))&lt;2,CONCATENATE(0,MONTH(G2)),MONTH(G2))</f>
        <v>02</v>
      </c>
      <c r="J4" s="49" t="s">
        <v>140</v>
      </c>
      <c r="K4" s="49" t="str">
        <f>T(COKTMO)</f>
        <v>14654151051</v>
      </c>
    </row>
    <row r="5" spans="2:11">
      <c r="B5" s="17" t="s">
        <v>79</v>
      </c>
      <c r="C5" s="20" t="s">
        <v>80</v>
      </c>
      <c r="D5" s="26" t="str">
        <f ca="1">D4&amp;"_"&amp;D6&amp;"_"&amp;D7&amp;"_"&amp;D8&amp;D9&amp;"_"&amp;G3&amp;G4&amp;G5&amp;"_"&amp;D10</f>
        <v>NO_BOUCHR7_3114_3114_3119004086311901001_20170227_20380260756</v>
      </c>
      <c r="F5" t="s">
        <v>113</v>
      </c>
      <c r="G5" s="24">
        <f ca="1">IF(LEN(DAY(G2))&lt;2,CONCATENATE(0,DAY(G2)),DAY(G2))</f>
        <v>27</v>
      </c>
      <c r="J5" s="49" t="s">
        <v>120</v>
      </c>
      <c r="K5" s="49" t="str">
        <f>T(COKPO2)</f>
        <v/>
      </c>
    </row>
    <row r="6" spans="2:11" ht="25.5">
      <c r="B6" s="17" t="s">
        <v>81</v>
      </c>
      <c r="C6" s="20"/>
      <c r="D6" s="26">
        <v>3114</v>
      </c>
      <c r="J6" s="49" t="s">
        <v>121</v>
      </c>
      <c r="K6" s="49" t="str">
        <f>T(CGLAVA)</f>
        <v/>
      </c>
    </row>
    <row r="7" spans="2:11" ht="38.25">
      <c r="B7" s="17" t="s">
        <v>82</v>
      </c>
      <c r="C7" s="20"/>
      <c r="D7" s="26">
        <v>3114</v>
      </c>
      <c r="J7" s="49" t="s">
        <v>122</v>
      </c>
      <c r="K7" s="49" t="str">
        <f>T(HAGENT1)</f>
        <v>МБУ ДО  ДЮСШ п.Чернянка</v>
      </c>
    </row>
    <row r="8" spans="2:11">
      <c r="B8" s="18" t="s">
        <v>83</v>
      </c>
      <c r="C8" s="20" t="s">
        <v>84</v>
      </c>
      <c r="D8" s="27" t="s">
        <v>192</v>
      </c>
      <c r="J8" s="49" t="s">
        <v>123</v>
      </c>
      <c r="K8" s="49" t="str">
        <f>T(HAGENT2)</f>
        <v/>
      </c>
    </row>
    <row r="9" spans="2:11">
      <c r="B9" s="18" t="s">
        <v>85</v>
      </c>
      <c r="C9" s="20" t="s">
        <v>85</v>
      </c>
      <c r="D9" s="27" t="s">
        <v>443</v>
      </c>
      <c r="J9" s="49" t="s">
        <v>124</v>
      </c>
      <c r="K9" s="49" t="str">
        <f>T(Отчет!V9)</f>
        <v/>
      </c>
    </row>
    <row r="10" spans="2:11">
      <c r="B10" s="17" t="s">
        <v>86</v>
      </c>
      <c r="C10" s="21"/>
      <c r="D10" s="27">
        <f ca="1">ROUND(RAND()*100000000000,0)</f>
        <v>20380260756</v>
      </c>
      <c r="J10" s="49" t="s">
        <v>118</v>
      </c>
      <c r="K10" s="77">
        <f>Отчет!CU11</f>
        <v>383</v>
      </c>
    </row>
    <row r="11" spans="2:11">
      <c r="B11" s="17" t="s">
        <v>87</v>
      </c>
      <c r="C11" s="20" t="s">
        <v>88</v>
      </c>
      <c r="D11" s="27" t="s">
        <v>114</v>
      </c>
      <c r="J11" s="49"/>
      <c r="K11" s="49"/>
    </row>
    <row r="12" spans="2:11">
      <c r="B12" s="17" t="s">
        <v>89</v>
      </c>
      <c r="C12" s="20" t="s">
        <v>90</v>
      </c>
      <c r="D12" s="27" t="s">
        <v>183</v>
      </c>
      <c r="J12" s="49"/>
      <c r="K12" s="49"/>
    </row>
    <row r="13" spans="2:11">
      <c r="B13" s="17" t="s">
        <v>91</v>
      </c>
      <c r="C13" s="20" t="s">
        <v>92</v>
      </c>
      <c r="D13" s="27" t="s">
        <v>31</v>
      </c>
      <c r="J13" s="49"/>
      <c r="K13" s="49"/>
    </row>
    <row r="14" spans="2:11">
      <c r="B14" s="17" t="s">
        <v>93</v>
      </c>
      <c r="C14" s="20" t="s">
        <v>94</v>
      </c>
      <c r="D14" s="28" t="str">
        <f ca="1">G5&amp;"."&amp;G4&amp;"."&amp;G3</f>
        <v>27.02.2017</v>
      </c>
      <c r="J14" s="49"/>
      <c r="K14" s="49"/>
    </row>
    <row r="15" spans="2:11" ht="25.5">
      <c r="B15" s="17" t="s">
        <v>95</v>
      </c>
      <c r="C15" s="20"/>
      <c r="D15" s="22" t="s">
        <v>115</v>
      </c>
    </row>
    <row r="16" spans="2:11">
      <c r="B16" s="17" t="s">
        <v>96</v>
      </c>
      <c r="C16" s="20" t="s">
        <v>97</v>
      </c>
      <c r="D16" s="22" t="s">
        <v>442</v>
      </c>
    </row>
    <row r="17" spans="2:5">
      <c r="B17" s="17" t="s">
        <v>98</v>
      </c>
      <c r="C17" s="33" t="s">
        <v>99</v>
      </c>
      <c r="D17" s="22" t="s">
        <v>115</v>
      </c>
      <c r="E17" s="25" t="s">
        <v>116</v>
      </c>
    </row>
    <row r="18" spans="2:5" ht="15" customHeight="1">
      <c r="B18" s="17" t="s">
        <v>128</v>
      </c>
      <c r="C18" s="33" t="s">
        <v>125</v>
      </c>
      <c r="D18" s="22" t="s">
        <v>184</v>
      </c>
      <c r="E18" s="25" t="s">
        <v>129</v>
      </c>
    </row>
    <row r="19" spans="2:5">
      <c r="B19" s="17" t="s">
        <v>100</v>
      </c>
      <c r="C19" s="20"/>
      <c r="D19" s="159" t="s">
        <v>447</v>
      </c>
    </row>
    <row r="20" spans="2:5">
      <c r="B20" s="17" t="s">
        <v>101</v>
      </c>
      <c r="C20" s="20"/>
      <c r="D20" s="159" t="s">
        <v>448</v>
      </c>
    </row>
    <row r="21" spans="2:5">
      <c r="B21" s="17" t="s">
        <v>102</v>
      </c>
      <c r="C21" s="20"/>
      <c r="D21" s="159" t="s">
        <v>449</v>
      </c>
    </row>
    <row r="22" spans="2:5">
      <c r="B22" s="17" t="s">
        <v>103</v>
      </c>
      <c r="C22" s="20"/>
      <c r="D22" s="27"/>
    </row>
    <row r="23" spans="2:5">
      <c r="B23" s="17" t="s">
        <v>104</v>
      </c>
      <c r="C23" s="20"/>
      <c r="D23" s="27"/>
    </row>
    <row r="24" spans="2:5" ht="25.5">
      <c r="B24" s="17" t="s">
        <v>105</v>
      </c>
      <c r="C24" s="20"/>
      <c r="D24" s="27" t="s">
        <v>444</v>
      </c>
    </row>
    <row r="25" spans="2:5">
      <c r="B25" s="17" t="s">
        <v>106</v>
      </c>
      <c r="C25" s="20"/>
      <c r="D25" s="27" t="s">
        <v>445</v>
      </c>
    </row>
    <row r="26" spans="2:5" ht="25.5">
      <c r="B26" s="17" t="s">
        <v>107</v>
      </c>
      <c r="C26" s="20"/>
      <c r="D26" s="27" t="s">
        <v>446</v>
      </c>
    </row>
    <row r="27" spans="2:5" ht="25.5">
      <c r="B27" s="17" t="s">
        <v>130</v>
      </c>
      <c r="C27" s="33"/>
      <c r="D27" s="22"/>
      <c r="E27" s="25"/>
    </row>
    <row r="28" spans="2:5">
      <c r="B28" s="17" t="s">
        <v>131</v>
      </c>
      <c r="C28" s="33"/>
      <c r="D28" s="22"/>
      <c r="E28" s="25"/>
    </row>
    <row r="29" spans="2:5" ht="25.5">
      <c r="B29" s="17" t="s">
        <v>132</v>
      </c>
      <c r="C29" s="33"/>
      <c r="D29" s="22"/>
      <c r="E29" s="25"/>
    </row>
    <row r="30" spans="2:5" ht="25.5">
      <c r="B30" s="17" t="s">
        <v>133</v>
      </c>
      <c r="C30" s="33"/>
      <c r="D30" s="22"/>
      <c r="E30" s="25"/>
    </row>
    <row r="31" spans="2:5">
      <c r="B31" s="17" t="s">
        <v>136</v>
      </c>
      <c r="C31" s="33"/>
      <c r="D31" s="22"/>
      <c r="E31" s="25"/>
    </row>
    <row r="32" spans="2:5" ht="38.25">
      <c r="B32" s="17" t="s">
        <v>134</v>
      </c>
      <c r="C32" s="33" t="s">
        <v>135</v>
      </c>
      <c r="D32" s="22"/>
      <c r="E32" s="25"/>
    </row>
    <row r="33" spans="2:4" ht="25.5">
      <c r="B33" s="17" t="s">
        <v>126</v>
      </c>
      <c r="C33" s="20" t="s">
        <v>108</v>
      </c>
      <c r="D33" s="27" t="s">
        <v>190</v>
      </c>
    </row>
    <row r="35" spans="2:4" ht="13.5" thickBot="1">
      <c r="B35" s="29" t="s">
        <v>117</v>
      </c>
    </row>
    <row r="36" spans="2:4" ht="17.25" customHeight="1" thickBot="1">
      <c r="B36" s="30" t="str">
        <f ca="1">D3&amp;D5&amp;".XML"</f>
        <v>C:\NO_BOUCHR7_3114_3114_3119004086311901001_20170227_20380260756.XML</v>
      </c>
      <c r="C36" s="31"/>
      <c r="D36" s="32"/>
    </row>
  </sheetData>
  <mergeCells count="2">
    <mergeCell ref="B1:D1"/>
    <mergeCell ref="J2:K2"/>
  </mergeCells>
  <phoneticPr fontId="2" type="noConversion"/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192</vt:i4>
      </vt:variant>
    </vt:vector>
  </HeadingPairs>
  <TitlesOfParts>
    <vt:vector size="195" baseType="lpstr">
      <vt:lpstr>Отчет</vt:lpstr>
      <vt:lpstr>Выгрузка</vt:lpstr>
      <vt:lpstr>Выгрузка в ФНС</vt:lpstr>
      <vt:lpstr>AcrhVerFile</vt:lpstr>
      <vt:lpstr>arch_date</vt:lpstr>
      <vt:lpstr>arch_fileName</vt:lpstr>
      <vt:lpstr>BACC</vt:lpstr>
      <vt:lpstr>BDAY</vt:lpstr>
      <vt:lpstr>BDIR</vt:lpstr>
      <vt:lpstr>BMONTH</vt:lpstr>
      <vt:lpstr>BUH_FAMILYNAME</vt:lpstr>
      <vt:lpstr>BUH_FIRSTNAME</vt:lpstr>
      <vt:lpstr>BUH_LASTNAME</vt:lpstr>
      <vt:lpstr>BYEAR</vt:lpstr>
      <vt:lpstr>CDATE</vt:lpstr>
      <vt:lpstr>CGLAVA</vt:lpstr>
      <vt:lpstr>check_arch</vt:lpstr>
      <vt:lpstr>CINN</vt:lpstr>
      <vt:lpstr>COKPO1</vt:lpstr>
      <vt:lpstr>COKPO2</vt:lpstr>
      <vt:lpstr>COKTMO</vt:lpstr>
      <vt:lpstr>DIR_FAMILYNAME</vt:lpstr>
      <vt:lpstr>DIR_FIRSTNAME</vt:lpstr>
      <vt:lpstr>DIR_LASTNAME</vt:lpstr>
      <vt:lpstr>Email1_Xml</vt:lpstr>
      <vt:lpstr>Email2_Xml</vt:lpstr>
      <vt:lpstr>filePathGNU</vt:lpstr>
      <vt:lpstr>FolderPath</vt:lpstr>
      <vt:lpstr>HAGENT1</vt:lpstr>
      <vt:lpstr>HAGENT2</vt:lpstr>
      <vt:lpstr>HDAY</vt:lpstr>
      <vt:lpstr>HMONTH</vt:lpstr>
      <vt:lpstr>HYEAR</vt:lpstr>
      <vt:lpstr>IDEN_FIN_TO</vt:lpstr>
      <vt:lpstr>IDEN_TO</vt:lpstr>
      <vt:lpstr>OKПО1_Xml</vt:lpstr>
      <vt:lpstr>OKПО2_Xml</vt:lpstr>
      <vt:lpstr>PATH_FOLDER</vt:lpstr>
      <vt:lpstr>SUM4</vt:lpstr>
      <vt:lpstr>SUM5</vt:lpstr>
      <vt:lpstr>SUM6</vt:lpstr>
      <vt:lpstr>SUM7</vt:lpstr>
      <vt:lpstr>TAB_END.1</vt:lpstr>
      <vt:lpstr>TAB_END.2</vt:lpstr>
      <vt:lpstr>TAB_END.3</vt:lpstr>
      <vt:lpstr>TAB_END.4</vt:lpstr>
      <vt:lpstr>TAB_END.5</vt:lpstr>
      <vt:lpstr>TextVerFile</vt:lpstr>
      <vt:lpstr>THEAD.1</vt:lpstr>
      <vt:lpstr>THEAD.2</vt:lpstr>
      <vt:lpstr>THEAD.3</vt:lpstr>
      <vt:lpstr>THEAD.4</vt:lpstr>
      <vt:lpstr>THEAD.5</vt:lpstr>
      <vt:lpstr>TLINE1.1</vt:lpstr>
      <vt:lpstr>TLINE1.10</vt:lpstr>
      <vt:lpstr>TLINE1.11</vt:lpstr>
      <vt:lpstr>TLINE1.12</vt:lpstr>
      <vt:lpstr>TLINE1.13</vt:lpstr>
      <vt:lpstr>TLINE1.14</vt:lpstr>
      <vt:lpstr>TLINE1.15</vt:lpstr>
      <vt:lpstr>TLINE1.16</vt:lpstr>
      <vt:lpstr>TLINE1.17</vt:lpstr>
      <vt:lpstr>TLINE1.18</vt:lpstr>
      <vt:lpstr>TLINE1.19</vt:lpstr>
      <vt:lpstr>TLINE1.2</vt:lpstr>
      <vt:lpstr>TLINE1.20</vt:lpstr>
      <vt:lpstr>TLINE1.21</vt:lpstr>
      <vt:lpstr>TLINE1.22</vt:lpstr>
      <vt:lpstr>TLINE1.23</vt:lpstr>
      <vt:lpstr>TLINE1.24</vt:lpstr>
      <vt:lpstr>TLINE1.25</vt:lpstr>
      <vt:lpstr>TLINE1.26</vt:lpstr>
      <vt:lpstr>TLINE1.27</vt:lpstr>
      <vt:lpstr>TLINE1.28</vt:lpstr>
      <vt:lpstr>TLINE1.29</vt:lpstr>
      <vt:lpstr>TLINE1.3</vt:lpstr>
      <vt:lpstr>TLINE1.30</vt:lpstr>
      <vt:lpstr>TLINE1.31</vt:lpstr>
      <vt:lpstr>TLINE1.32</vt:lpstr>
      <vt:lpstr>TLINE1.33</vt:lpstr>
      <vt:lpstr>TLINE1.34</vt:lpstr>
      <vt:lpstr>TLINE1.35</vt:lpstr>
      <vt:lpstr>TLINE1.36</vt:lpstr>
      <vt:lpstr>TLINE1.37</vt:lpstr>
      <vt:lpstr>TLINE1.38</vt:lpstr>
      <vt:lpstr>TLINE1.39</vt:lpstr>
      <vt:lpstr>TLINE1.4</vt:lpstr>
      <vt:lpstr>TLINE1.40</vt:lpstr>
      <vt:lpstr>TLINE1.41</vt:lpstr>
      <vt:lpstr>TLINE1.42</vt:lpstr>
      <vt:lpstr>TLINE1.43</vt:lpstr>
      <vt:lpstr>TLINE1.44</vt:lpstr>
      <vt:lpstr>TLINE1.45</vt:lpstr>
      <vt:lpstr>TLINE1.46</vt:lpstr>
      <vt:lpstr>TLINE1.47</vt:lpstr>
      <vt:lpstr>TLINE1.48</vt:lpstr>
      <vt:lpstr>TLINE1.49</vt:lpstr>
      <vt:lpstr>TLINE1.5</vt:lpstr>
      <vt:lpstr>TLINE1.50</vt:lpstr>
      <vt:lpstr>TLINE1.51</vt:lpstr>
      <vt:lpstr>TLINE1.52</vt:lpstr>
      <vt:lpstr>TLINE1.53</vt:lpstr>
      <vt:lpstr>TLINE1.54</vt:lpstr>
      <vt:lpstr>TLINE1.55</vt:lpstr>
      <vt:lpstr>TLINE1.56</vt:lpstr>
      <vt:lpstr>TLINE1.57</vt:lpstr>
      <vt:lpstr>TLINE1.58</vt:lpstr>
      <vt:lpstr>TLINE1.59</vt:lpstr>
      <vt:lpstr>TLINE1.6</vt:lpstr>
      <vt:lpstr>TLINE1.60</vt:lpstr>
      <vt:lpstr>TLINE1.61</vt:lpstr>
      <vt:lpstr>TLINE1.62</vt:lpstr>
      <vt:lpstr>TLINE1.63</vt:lpstr>
      <vt:lpstr>TLINE1.64</vt:lpstr>
      <vt:lpstr>TLINE1.65</vt:lpstr>
      <vt:lpstr>TLINE1.66</vt:lpstr>
      <vt:lpstr>TLINE1.67</vt:lpstr>
      <vt:lpstr>TLINE1.68</vt:lpstr>
      <vt:lpstr>TLINE1.69</vt:lpstr>
      <vt:lpstr>TLINE1.7</vt:lpstr>
      <vt:lpstr>TLINE1.70</vt:lpstr>
      <vt:lpstr>TLINE1.71</vt:lpstr>
      <vt:lpstr>TLINE1.72</vt:lpstr>
      <vt:lpstr>TLINE1.73</vt:lpstr>
      <vt:lpstr>TLINE1.74</vt:lpstr>
      <vt:lpstr>TLINE1.75</vt:lpstr>
      <vt:lpstr>TLINE1.76</vt:lpstr>
      <vt:lpstr>TLINE1.77</vt:lpstr>
      <vt:lpstr>TLINE1.78</vt:lpstr>
      <vt:lpstr>TLINE1.79</vt:lpstr>
      <vt:lpstr>TLINE1.8</vt:lpstr>
      <vt:lpstr>TLINE1.80</vt:lpstr>
      <vt:lpstr>TLINE1.81</vt:lpstr>
      <vt:lpstr>TLINE1.82</vt:lpstr>
      <vt:lpstr>TLINE1.83</vt:lpstr>
      <vt:lpstr>TLINE1.84</vt:lpstr>
      <vt:lpstr>TLINE1.85</vt:lpstr>
      <vt:lpstr>TLINE1.86</vt:lpstr>
      <vt:lpstr>TLINE1.87</vt:lpstr>
      <vt:lpstr>TLINE1.88</vt:lpstr>
      <vt:lpstr>TLINE1.89</vt:lpstr>
      <vt:lpstr>TLINE1.9</vt:lpstr>
      <vt:lpstr>TLINE1.90</vt:lpstr>
      <vt:lpstr>TLINE1.91</vt:lpstr>
      <vt:lpstr>TLINE1.92</vt:lpstr>
      <vt:lpstr>TLINE1.93</vt:lpstr>
      <vt:lpstr>TLINE1.94</vt:lpstr>
      <vt:lpstr>TLINE1.95</vt:lpstr>
      <vt:lpstr>TLINE1.96</vt:lpstr>
      <vt:lpstr>TLINE1.97</vt:lpstr>
      <vt:lpstr>TLINE1.98</vt:lpstr>
      <vt:lpstr>TLINE1.99</vt:lpstr>
      <vt:lpstr>txt_fileName</vt:lpstr>
      <vt:lpstr>txtPeriod</vt:lpstr>
      <vt:lpstr>ВерсПрог</vt:lpstr>
      <vt:lpstr>ВерсФорм</vt:lpstr>
      <vt:lpstr>ГБК_Xml</vt:lpstr>
      <vt:lpstr>ДатаДок</vt:lpstr>
      <vt:lpstr>ДатаОтчXml</vt:lpstr>
      <vt:lpstr>ИдФайл</vt:lpstr>
      <vt:lpstr>ИННЮЛ</vt:lpstr>
      <vt:lpstr>КНД</vt:lpstr>
      <vt:lpstr>Конец</vt:lpstr>
      <vt:lpstr>КПП</vt:lpstr>
      <vt:lpstr>МФБухгалтер</vt:lpstr>
      <vt:lpstr>МФВРО</vt:lpstr>
      <vt:lpstr>МФВРО1</vt:lpstr>
      <vt:lpstr>МФГлавБух</vt:lpstr>
      <vt:lpstr>МФДатаПо</vt:lpstr>
      <vt:lpstr>МФДолжность</vt:lpstr>
      <vt:lpstr>МФДолжностьУполЛиц</vt:lpstr>
      <vt:lpstr>МФИсполнитель</vt:lpstr>
      <vt:lpstr>МФИСТ</vt:lpstr>
      <vt:lpstr>МФПРД</vt:lpstr>
      <vt:lpstr>МФРОД</vt:lpstr>
      <vt:lpstr>МФРОД1</vt:lpstr>
      <vt:lpstr>МФРуководитель</vt:lpstr>
      <vt:lpstr>МФРуководительУполЛиц</vt:lpstr>
      <vt:lpstr>МФТелефон</vt:lpstr>
      <vt:lpstr>НаимДок_Xml</vt:lpstr>
      <vt:lpstr>НаимОрг_Xml</vt:lpstr>
      <vt:lpstr>НомКорр</vt:lpstr>
      <vt:lpstr>Отчет!Область_печати</vt:lpstr>
      <vt:lpstr>ОКЕИ_Xml</vt:lpstr>
      <vt:lpstr>ОКТМО_Xml</vt:lpstr>
      <vt:lpstr>ОтчетГодXml</vt:lpstr>
      <vt:lpstr>ПРД</vt:lpstr>
      <vt:lpstr>ПрПодп</vt:lpstr>
      <vt:lpstr>Тлф1_Xml</vt:lpstr>
      <vt:lpstr>Тлф2_Xml</vt:lpstr>
      <vt:lpstr>УплПредИмя</vt:lpstr>
      <vt:lpstr>УплПредОтч</vt:lpstr>
      <vt:lpstr>УплПредФам</vt:lpstr>
      <vt:lpstr>Учредит_Xml</vt:lpstr>
      <vt:lpstr>УчредПолн_Xml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2&lt;/l&gt;&lt;u&gt;AccountPeriods&lt;/u&gt;&lt;a&gt;pos_end&lt;/a&gt;&lt;b&gt;end&lt;/b&gt;&lt;m&gt;normal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E%F1%E8%F2%FC+%E4%E0%ED%ED%FB%E5+%E2+%EF%E5%F0%E2%E8%F7%ED%FB%E5+%EE%F2%F7%E5%F2%FB+(%E4%EB%FF+%F1%E2%EE%E4%EE%E2)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22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23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20&lt;/s&gt;&lt;l&gt;0&lt;/l&gt;&lt;u&gt;&lt;/u&gt;&lt;a&gt;&lt;/a&gt;&lt;b&gt;&lt;/b&gt;&lt;m&gt;&lt;/m&gt;&lt;r&gt;0&lt;/r&gt;&lt;x&gt;&lt;/x&gt;&lt;y&gt;&lt;/y&gt;&lt;z&gt;SBL_FORM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DIGIT_ACC&lt;/n&gt;&lt;t&gt;0&lt;/t&gt;&lt;q&gt;%D0%E0%E7%F0%FF%E4%FB+%ED%EE%EC%E5%F0%E0+%F1%F7%E5%F2%E0+%E4%EB%FF+%EE%EF%F0%E5%E4%E5%EB%E5%ED%E8%FF+%E2%ED%F3%F2%F0%E5%ED%ED%E5%E3%EE+%EF%E5%F0%E5%EC%E5%F9%E5%ED%E8%FF&lt;/q&gt;&lt;s&gt;15&lt;/s&gt;&lt;l&gt;0&lt;/l&gt;&lt;u&gt;&lt;/u&gt;&lt;a&gt;&lt;/a&gt;&lt;b&gt;&lt;/b&gt;&lt;m&gt;&lt;/m&gt;&lt;r&gt;0&lt;/r&gt;&lt;x&gt;&lt;/x&gt;&lt;y&gt;&lt;/y&gt;&lt;z&gt;SDIGIT_ACC&lt;/z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DEN_FIN_TO&lt;/n&gt;&lt;t&gt;0&lt;/t&gt;&lt;q&gt;%C8%E4%E5%ED%F2%E8%F4%E8%EA%E0%F2%EE%F0+%EA%EE%ED%E5%F7%ED%EE%E3%EE+%EF%EE%EB%F3%F7%E0%F2%E5%EB%FF&lt;/q&gt;&lt;s&gt;18&lt;/s&gt;&lt;l&gt;0&lt;/l&gt;&lt;u&gt;&lt;/u&gt;&lt;a&gt;&lt;/a&gt;&lt;b&gt;&lt;/b&gt;&lt;m&gt;&lt;/m&gt;&lt;r&gt;0&lt;/r&gt;&lt;x&gt;&lt;/x&gt;&lt;y&gt;&lt;/y&gt;&lt;z&gt;SIDEN_FIN_TO&lt;/z&gt;&lt;/i&gt;&lt;i&gt;&lt;n&gt;SIDEN_TO&lt;/n&gt;&lt;t&gt;0&lt;/t&gt;&lt;q&gt;%C8%E4%E5%ED%F2%E8%F4%E8%EA%E0%F2%EE%F0+%EF%EE%EB%F3%F7%E0%F2%E5%EB%FF&lt;/q&gt;&lt;s&gt;17&lt;/s&gt;&lt;l&gt;0&lt;/l&gt;&lt;u&gt;&lt;/u&gt;&lt;a&gt;&lt;/a&gt;&lt;b&gt;&lt;/b&gt;&lt;m&gt;&lt;/m&gt;&lt;r&gt;0&lt;/r&gt;&lt;x&gt;&lt;/x&gt;&lt;y&gt;&lt;/y&gt;&lt;z&gt;SIDEN_TO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3%EE%F1%F3%E4%E0%F0%F1%F2%E2%E5%ED%ED%EE%EC%F3+%E7%E0%E4%E0%ED%E8%FE&lt;/q&gt;&lt;s&gt;10&lt;/s&gt;&lt;l&gt;0&lt;/l&gt;&lt;u&gt;&lt;/u&gt;&lt;a&gt;&lt;/a&gt;&lt;b&gt;&lt;/b&gt;&lt;m&gt;&lt;/m&gt;&lt;r&gt;0&lt;/r&gt;&lt;x&gt;&lt;/x&gt;&lt;y&gt;&lt;/y&gt;&lt;z&gt;SOUT_SYMB&lt;/z&gt;&lt;DEFAULT&gt;4&lt;/DEFAULT&gt;&lt;/i&gt;&lt;i&gt;&lt;n&gt;SPATH_FOLDER&lt;/n&gt;&lt;t&gt;0&lt;/t&gt;&lt;q&gt;%CF%E0%EF%EA%E0+%E2%FB%E3%F0%F3%E7%EA%E8&lt;/q&gt;&lt;s&gt;16&lt;/s&gt;&lt;l&gt;0&lt;/l&gt;&lt;u&gt;&lt;/u&gt;&lt;a&gt;&lt;/a&gt;&lt;b&gt;&lt;/b&gt;&lt;m&gt;&lt;/m&gt;&lt;r&gt;0&lt;/r&gt;&lt;x&gt;&lt;/x&gt;&lt;y&gt;&lt;/y&gt;&lt;z&gt;SPATH_FOLDER&lt;/z&gt;&lt;/i&gt;&lt;i&gt;&lt;n&gt;STIME_SYMB&lt;/n&gt;&lt;t&gt;0&lt;/t&gt;&lt;q&gt;%CF%F0%E8%ED%EE%F1%FF%F9%E0%FF+%E4%EE%F5%EE%E4+%E4%E5%FF%F2%E5%EB%FC%ED%EE%F1%F2%FC&lt;/q&gt;&lt;s&gt;11&lt;/s&gt;&lt;l&gt;0&lt;/l&gt;&lt;u&gt;&lt;/u&gt;&lt;a&gt;&lt;/a&gt;&lt;b&gt;&lt;/b&gt;&lt;m&gt;&lt;/m&gt;&lt;r&gt;0&lt;/r&gt;&lt;x&gt;&lt;/x&gt;&lt;y&gt;&lt;/y&gt;&lt;z&gt;STIME_SYMB&lt;/z&gt;&lt;DEFAULT&gt;2;3;7&lt;/DEFAULT&gt;&lt;/i&gt;&lt;SP_CODE&gt;PR_FORM_0503721_2016_CREATE&lt;/SP_CODE&gt;&lt;/p&gt;</dc:description>
  <cp:lastModifiedBy>UserbuxServer</cp:lastModifiedBy>
  <cp:lastPrinted>2016-09-14T11:35:41Z</cp:lastPrinted>
  <dcterms:created xsi:type="dcterms:W3CDTF">2011-07-05T09:38:46Z</dcterms:created>
  <dcterms:modified xsi:type="dcterms:W3CDTF">2017-02-27T07:30:56Z</dcterms:modified>
</cp:coreProperties>
</file>